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AB775CC6-2447-4D2F-B278-9D134DC6A4D8}" xr6:coauthVersionLast="47" xr6:coauthVersionMax="47" xr10:uidLastSave="{00000000-0000-0000-0000-000000000000}"/>
  <bookViews>
    <workbookView xWindow="57795" yWindow="60" windowWidth="18945" windowHeight="20880" activeTab="2" xr2:uid="{00000000-000D-0000-FFFF-FFFF00000000}"/>
  </bookViews>
  <sheets>
    <sheet name="konszolidált PL" sheetId="2" r:id="rId1"/>
    <sheet name="konszolidált BS" sheetId="3" r:id="rId2"/>
    <sheet name="szegmens PL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2" i="1" l="1"/>
  <c r="C141" i="1"/>
  <c r="C139" i="1"/>
  <c r="C138" i="1"/>
  <c r="C137" i="1"/>
  <c r="C136" i="1"/>
  <c r="C135" i="1"/>
  <c r="C129" i="1"/>
  <c r="C128" i="1"/>
  <c r="C127" i="1"/>
  <c r="C125" i="1"/>
  <c r="C124" i="1"/>
  <c r="C123" i="1"/>
  <c r="C122" i="1"/>
  <c r="C121" i="1"/>
  <c r="C120" i="1"/>
  <c r="C118" i="1"/>
  <c r="C117" i="1"/>
  <c r="C116" i="1"/>
  <c r="C115" i="1"/>
  <c r="C114" i="1"/>
  <c r="C108" i="1"/>
  <c r="C106" i="1"/>
  <c r="C105" i="1"/>
  <c r="C103" i="1"/>
  <c r="C102" i="1"/>
  <c r="C101" i="1"/>
  <c r="C100" i="1"/>
  <c r="C99" i="1"/>
  <c r="C93" i="1"/>
  <c r="C92" i="1"/>
  <c r="C91" i="1"/>
  <c r="C90" i="1"/>
  <c r="C88" i="1"/>
  <c r="C87" i="1"/>
  <c r="C86" i="1"/>
  <c r="C85" i="1"/>
  <c r="C83" i="1"/>
  <c r="C82" i="1"/>
  <c r="C80" i="1"/>
  <c r="C79" i="1"/>
  <c r="C78" i="1"/>
  <c r="C77" i="1"/>
  <c r="C76" i="1"/>
  <c r="C70" i="1"/>
  <c r="C69" i="1"/>
  <c r="C68" i="1"/>
  <c r="C67" i="1"/>
  <c r="C65" i="1"/>
  <c r="C64" i="1"/>
  <c r="C62" i="1"/>
  <c r="C61" i="1"/>
  <c r="C60" i="1"/>
  <c r="C59" i="1"/>
  <c r="C58" i="1"/>
  <c r="C52" i="1"/>
  <c r="C51" i="1"/>
  <c r="C50" i="1"/>
  <c r="C49" i="1"/>
  <c r="C48" i="1"/>
  <c r="C46" i="1"/>
  <c r="C45" i="1"/>
  <c r="C44" i="1"/>
  <c r="C43" i="1"/>
  <c r="C42" i="1"/>
  <c r="C40" i="1"/>
  <c r="C39" i="1"/>
  <c r="C37" i="1"/>
  <c r="C36" i="1"/>
  <c r="C35" i="1"/>
  <c r="C34" i="1"/>
  <c r="C33" i="1"/>
  <c r="C27" i="1"/>
  <c r="C26" i="1"/>
  <c r="C25" i="1"/>
  <c r="C24" i="1"/>
  <c r="C23" i="1"/>
  <c r="C22" i="1"/>
  <c r="C21" i="1"/>
  <c r="C19" i="1"/>
  <c r="C18" i="1"/>
  <c r="C17" i="1"/>
  <c r="C16" i="1"/>
  <c r="C15" i="1"/>
  <c r="C14" i="1"/>
  <c r="C13" i="1"/>
  <c r="C11" i="1"/>
  <c r="C10" i="1"/>
  <c r="C9" i="1"/>
  <c r="C8" i="1"/>
  <c r="C7" i="1"/>
  <c r="C6" i="1"/>
  <c r="C5" i="1"/>
  <c r="C3" i="1"/>
  <c r="F112" i="1"/>
  <c r="F97" i="1"/>
  <c r="F74" i="1"/>
  <c r="F56" i="1"/>
  <c r="F31" i="1"/>
  <c r="G31" i="1"/>
  <c r="G56" i="1" s="1"/>
  <c r="G74" i="1" s="1"/>
  <c r="G97" i="1" s="1"/>
  <c r="G112" i="1" s="1"/>
  <c r="G133" i="1" s="1"/>
  <c r="H31" i="1"/>
  <c r="H56" i="1" s="1"/>
  <c r="H74" i="1" s="1"/>
  <c r="H97" i="1" s="1"/>
  <c r="H112" i="1" s="1"/>
  <c r="H133" i="1" s="1"/>
  <c r="I31" i="1" l="1"/>
  <c r="I56" i="1" s="1"/>
  <c r="I74" i="1" s="1"/>
  <c r="I97" i="1" s="1"/>
  <c r="I112" i="1" s="1"/>
  <c r="I133" i="1" s="1"/>
  <c r="C31" i="1"/>
  <c r="C56" i="1" s="1"/>
  <c r="C74" i="1" s="1"/>
  <c r="C97" i="1" s="1"/>
  <c r="C112" i="1" s="1"/>
  <c r="C133" i="1" s="1"/>
  <c r="B31" i="1"/>
  <c r="B56" i="1" s="1"/>
  <c r="B74" i="1" s="1"/>
  <c r="B97" i="1" s="1"/>
  <c r="B112" i="1" s="1"/>
  <c r="B133" i="1" s="1"/>
  <c r="M31" i="1"/>
  <c r="M56" i="1" s="1"/>
  <c r="M74" i="1" s="1"/>
  <c r="M97" i="1" s="1"/>
  <c r="M112" i="1" s="1"/>
  <c r="M133" i="1" s="1"/>
  <c r="J31" i="1"/>
  <c r="J56" i="1" s="1"/>
  <c r="J74" i="1" s="1"/>
  <c r="J97" i="1" s="1"/>
  <c r="J112" i="1" s="1"/>
  <c r="J133" i="1" s="1"/>
  <c r="K31" i="1" l="1"/>
  <c r="K56" i="1" s="1"/>
  <c r="K74" i="1" s="1"/>
  <c r="K97" i="1" s="1"/>
  <c r="K112" i="1" s="1"/>
  <c r="K133" i="1" s="1"/>
  <c r="L31" i="1" l="1"/>
  <c r="L56" i="1" s="1"/>
  <c r="L74" i="1" s="1"/>
  <c r="L97" i="1" s="1"/>
  <c r="L112" i="1" s="1"/>
  <c r="L133" i="1" s="1"/>
  <c r="D142" i="1" l="1"/>
  <c r="D141" i="1"/>
  <c r="D139" i="1"/>
  <c r="E139" i="1" s="1"/>
  <c r="D138" i="1"/>
  <c r="E138" i="1" s="1"/>
  <c r="D137" i="1"/>
  <c r="E137" i="1" s="1"/>
  <c r="D136" i="1"/>
  <c r="E136" i="1" s="1"/>
  <c r="D135" i="1"/>
  <c r="E135" i="1" s="1"/>
  <c r="D121" i="1"/>
  <c r="D120" i="1"/>
  <c r="D129" i="1"/>
  <c r="E129" i="1" s="1"/>
  <c r="D128" i="1"/>
  <c r="E128" i="1" s="1"/>
  <c r="D127" i="1"/>
  <c r="E127" i="1" s="1"/>
  <c r="D125" i="1"/>
  <c r="E125" i="1" s="1"/>
  <c r="D124" i="1"/>
  <c r="E124" i="1" s="1"/>
  <c r="D123" i="1"/>
  <c r="E123" i="1" s="1"/>
  <c r="D118" i="1"/>
  <c r="E118" i="1" s="1"/>
  <c r="D117" i="1"/>
  <c r="E117" i="1" s="1"/>
  <c r="D116" i="1"/>
  <c r="E116" i="1" s="1"/>
  <c r="D115" i="1"/>
  <c r="E115" i="1" s="1"/>
  <c r="D114" i="1"/>
  <c r="E114" i="1" s="1"/>
  <c r="D108" i="1"/>
  <c r="E108" i="1" s="1"/>
  <c r="D106" i="1"/>
  <c r="D105" i="1"/>
  <c r="D103" i="1"/>
  <c r="E103" i="1" s="1"/>
  <c r="D102" i="1"/>
  <c r="E102" i="1" s="1"/>
  <c r="D101" i="1"/>
  <c r="E101" i="1" s="1"/>
  <c r="D100" i="1"/>
  <c r="E100" i="1" s="1"/>
  <c r="D99" i="1"/>
  <c r="E99" i="1" s="1"/>
  <c r="D83" i="1"/>
  <c r="D82" i="1"/>
  <c r="D93" i="1"/>
  <c r="E93" i="1" s="1"/>
  <c r="D92" i="1"/>
  <c r="E92" i="1" s="1"/>
  <c r="D91" i="1"/>
  <c r="E91" i="1" s="1"/>
  <c r="D90" i="1"/>
  <c r="E90" i="1" s="1"/>
  <c r="D88" i="1"/>
  <c r="E88" i="1" s="1"/>
  <c r="D87" i="1"/>
  <c r="E87" i="1" s="1"/>
  <c r="D86" i="1"/>
  <c r="E86" i="1" s="1"/>
  <c r="D85" i="1"/>
  <c r="E85" i="1" s="1"/>
  <c r="D80" i="1"/>
  <c r="E80" i="1" s="1"/>
  <c r="D79" i="1"/>
  <c r="E79" i="1" s="1"/>
  <c r="D78" i="1"/>
  <c r="E78" i="1" s="1"/>
  <c r="D77" i="1"/>
  <c r="E77" i="1" s="1"/>
  <c r="D76" i="1"/>
  <c r="E76" i="1" s="1"/>
  <c r="D65" i="1"/>
  <c r="D64" i="1"/>
  <c r="D70" i="1"/>
  <c r="E70" i="1" s="1"/>
  <c r="D69" i="1"/>
  <c r="E69" i="1" s="1"/>
  <c r="D68" i="1"/>
  <c r="E68" i="1" s="1"/>
  <c r="D67" i="1"/>
  <c r="E67" i="1" s="1"/>
  <c r="D62" i="1"/>
  <c r="E62" i="1" s="1"/>
  <c r="D61" i="1"/>
  <c r="E61" i="1" s="1"/>
  <c r="D60" i="1"/>
  <c r="E60" i="1" s="1"/>
  <c r="D59" i="1"/>
  <c r="E59" i="1" s="1"/>
  <c r="D58" i="1"/>
  <c r="E58" i="1" s="1"/>
  <c r="D40" i="1"/>
  <c r="D39" i="1"/>
  <c r="D52" i="1"/>
  <c r="D51" i="1"/>
  <c r="E51" i="1" s="1"/>
  <c r="D50" i="1"/>
  <c r="E50" i="1" s="1"/>
  <c r="D49" i="1"/>
  <c r="E49" i="1" s="1"/>
  <c r="D48" i="1"/>
  <c r="E48" i="1" s="1"/>
  <c r="D45" i="1"/>
  <c r="E45" i="1" s="1"/>
  <c r="D44" i="1"/>
  <c r="E44" i="1" s="1"/>
  <c r="D43" i="1"/>
  <c r="E43" i="1" s="1"/>
  <c r="D42" i="1"/>
  <c r="E42" i="1" s="1"/>
  <c r="D37" i="1"/>
  <c r="E37" i="1" s="1"/>
  <c r="D36" i="1"/>
  <c r="E36" i="1" s="1"/>
  <c r="D35" i="1"/>
  <c r="E35" i="1" s="1"/>
  <c r="D34" i="1"/>
  <c r="E34" i="1" s="1"/>
  <c r="D33" i="1"/>
  <c r="E33" i="1" s="1"/>
  <c r="D27" i="1"/>
  <c r="D26" i="1"/>
  <c r="D25" i="1"/>
  <c r="D24" i="1"/>
  <c r="D21" i="1"/>
  <c r="D23" i="1"/>
  <c r="D22" i="1"/>
  <c r="D19" i="1"/>
  <c r="E19" i="1" s="1"/>
  <c r="D18" i="1"/>
  <c r="E18" i="1" s="1"/>
  <c r="D17" i="1"/>
  <c r="E17" i="1" s="1"/>
  <c r="D16" i="1"/>
  <c r="E16" i="1" s="1"/>
  <c r="D13" i="1"/>
  <c r="E13" i="1" s="1"/>
  <c r="D15" i="1"/>
  <c r="E15" i="1" s="1"/>
  <c r="D14" i="1"/>
  <c r="E14" i="1" s="1"/>
  <c r="D11" i="1"/>
  <c r="E11" i="1" s="1"/>
  <c r="D10" i="1"/>
  <c r="E10" i="1" s="1"/>
  <c r="D9" i="1"/>
  <c r="E9" i="1" s="1"/>
  <c r="D8" i="1"/>
  <c r="E8" i="1" s="1"/>
  <c r="D5" i="1"/>
  <c r="E5" i="1" s="1"/>
  <c r="D7" i="1"/>
  <c r="E7" i="1" s="1"/>
  <c r="D6" i="1"/>
  <c r="E6" i="1" s="1"/>
  <c r="N31" i="1" l="1"/>
  <c r="N56" i="1" s="1"/>
  <c r="N74" i="1" s="1"/>
  <c r="N97" i="1" s="1"/>
  <c r="N112" i="1" s="1"/>
  <c r="N133" i="1" s="1"/>
  <c r="O31" i="1" l="1"/>
  <c r="O56" i="1" s="1"/>
  <c r="O74" i="1" s="1"/>
  <c r="O97" i="1" s="1"/>
  <c r="O112" i="1" s="1"/>
  <c r="O133" i="1" s="1"/>
  <c r="P31" i="1" l="1"/>
  <c r="P56" i="1" s="1"/>
  <c r="P74" i="1" s="1"/>
  <c r="P97" i="1" s="1"/>
  <c r="P112" i="1" s="1"/>
  <c r="P133" i="1" s="1"/>
  <c r="Q31" i="1"/>
  <c r="Q56" i="1" s="1"/>
  <c r="Q74" i="1" s="1"/>
  <c r="Q97" i="1" s="1"/>
  <c r="Q112" i="1" s="1"/>
  <c r="Q133" i="1" s="1"/>
  <c r="R31" i="1"/>
  <c r="R56" i="1" s="1"/>
  <c r="R74" i="1" s="1"/>
  <c r="R97" i="1" s="1"/>
  <c r="R112" i="1" s="1"/>
  <c r="R133" i="1" s="1"/>
  <c r="U80" i="1" l="1"/>
  <c r="U78" i="1"/>
  <c r="U6" i="1" l="1"/>
  <c r="U7" i="1"/>
  <c r="U5" i="1"/>
  <c r="U8" i="1"/>
  <c r="U11" i="1" s="1"/>
  <c r="U9" i="1"/>
  <c r="U10" i="1"/>
  <c r="U14" i="1"/>
  <c r="U15" i="1"/>
  <c r="U13" i="1"/>
  <c r="U16" i="1"/>
  <c r="U17" i="1"/>
  <c r="U18" i="1"/>
  <c r="U19" i="1" l="1"/>
  <c r="V6" i="1"/>
  <c r="V14" i="1" l="1"/>
  <c r="W14" i="1" l="1"/>
  <c r="X14" i="1"/>
  <c r="Y14" i="1"/>
  <c r="Z14" i="1"/>
  <c r="AA14" i="1"/>
  <c r="AB14" i="1"/>
  <c r="AC14" i="1"/>
  <c r="AD14" i="1"/>
  <c r="AE14" i="1"/>
  <c r="AF14" i="1"/>
  <c r="AG14" i="1"/>
  <c r="W15" i="1"/>
  <c r="X15" i="1"/>
  <c r="Y15" i="1"/>
  <c r="Z15" i="1"/>
  <c r="AA15" i="1"/>
  <c r="AB15" i="1"/>
  <c r="AC15" i="1"/>
  <c r="AD15" i="1"/>
  <c r="AE15" i="1"/>
  <c r="AF15" i="1"/>
  <c r="AG15" i="1"/>
  <c r="W13" i="1"/>
  <c r="X13" i="1"/>
  <c r="Y13" i="1"/>
  <c r="Z13" i="1"/>
  <c r="AA13" i="1"/>
  <c r="AB13" i="1"/>
  <c r="AC13" i="1"/>
  <c r="AD13" i="1"/>
  <c r="AE13" i="1"/>
  <c r="AF13" i="1"/>
  <c r="AG13" i="1"/>
  <c r="W16" i="1"/>
  <c r="X16" i="1"/>
  <c r="Y16" i="1"/>
  <c r="Z16" i="1"/>
  <c r="AA16" i="1"/>
  <c r="AB16" i="1"/>
  <c r="AC16" i="1"/>
  <c r="AD16" i="1"/>
  <c r="AE16" i="1"/>
  <c r="AF16" i="1"/>
  <c r="AG16" i="1"/>
  <c r="W17" i="1"/>
  <c r="X17" i="1"/>
  <c r="Y17" i="1"/>
  <c r="Z17" i="1"/>
  <c r="AA17" i="1"/>
  <c r="AB17" i="1"/>
  <c r="AC17" i="1"/>
  <c r="AD17" i="1"/>
  <c r="AE17" i="1"/>
  <c r="AF17" i="1"/>
  <c r="AG17" i="1"/>
  <c r="W18" i="1"/>
  <c r="X18" i="1"/>
  <c r="Y18" i="1"/>
  <c r="Z18" i="1"/>
  <c r="AA18" i="1"/>
  <c r="AB18" i="1"/>
  <c r="AC18" i="1"/>
  <c r="AD18" i="1"/>
  <c r="AE18" i="1"/>
  <c r="AF18" i="1"/>
  <c r="AG18" i="1"/>
  <c r="V18" i="1"/>
  <c r="V17" i="1"/>
  <c r="V16" i="1"/>
  <c r="V13" i="1"/>
  <c r="V15" i="1"/>
  <c r="W6" i="1"/>
  <c r="X6" i="1"/>
  <c r="Y6" i="1"/>
  <c r="Z6" i="1"/>
  <c r="AA6" i="1"/>
  <c r="AB6" i="1"/>
  <c r="AC6" i="1"/>
  <c r="AD6" i="1"/>
  <c r="AE6" i="1"/>
  <c r="AF6" i="1"/>
  <c r="AG6" i="1"/>
  <c r="W7" i="1"/>
  <c r="X7" i="1"/>
  <c r="Y7" i="1"/>
  <c r="Z7" i="1"/>
  <c r="AA7" i="1"/>
  <c r="AB7" i="1"/>
  <c r="AC7" i="1"/>
  <c r="AD7" i="1"/>
  <c r="AE7" i="1"/>
  <c r="AF7" i="1"/>
  <c r="AG7" i="1"/>
  <c r="W5" i="1"/>
  <c r="X5" i="1"/>
  <c r="Y5" i="1"/>
  <c r="Z5" i="1"/>
  <c r="AA5" i="1"/>
  <c r="AB5" i="1"/>
  <c r="AC5" i="1"/>
  <c r="AD5" i="1"/>
  <c r="AE5" i="1"/>
  <c r="AF5" i="1"/>
  <c r="AG5" i="1"/>
  <c r="W8" i="1"/>
  <c r="X8" i="1"/>
  <c r="Y8" i="1"/>
  <c r="Z8" i="1"/>
  <c r="AA8" i="1"/>
  <c r="AB8" i="1"/>
  <c r="AC8" i="1"/>
  <c r="AD8" i="1"/>
  <c r="AE8" i="1"/>
  <c r="AF8" i="1"/>
  <c r="AG8" i="1"/>
  <c r="W9" i="1"/>
  <c r="X9" i="1"/>
  <c r="Y9" i="1"/>
  <c r="Z9" i="1"/>
  <c r="AA9" i="1"/>
  <c r="AB9" i="1"/>
  <c r="AC9" i="1"/>
  <c r="AD9" i="1"/>
  <c r="AE9" i="1"/>
  <c r="AF9" i="1"/>
  <c r="AG9" i="1"/>
  <c r="W10" i="1"/>
  <c r="X10" i="1"/>
  <c r="Y10" i="1"/>
  <c r="Z10" i="1"/>
  <c r="AA10" i="1"/>
  <c r="AB10" i="1"/>
  <c r="AC10" i="1"/>
  <c r="AD10" i="1"/>
  <c r="AE10" i="1"/>
  <c r="AF10" i="1"/>
  <c r="AG10" i="1"/>
  <c r="V10" i="1"/>
  <c r="V9" i="1"/>
  <c r="V8" i="1"/>
  <c r="V5" i="1"/>
  <c r="V7" i="1"/>
  <c r="W11" i="1" l="1"/>
  <c r="AA11" i="1"/>
  <c r="AE11" i="1"/>
  <c r="Z11" i="1"/>
  <c r="V11" i="1"/>
  <c r="AG11" i="1"/>
  <c r="AC11" i="1"/>
  <c r="Y11" i="1"/>
  <c r="AD11" i="1"/>
  <c r="AF11" i="1"/>
  <c r="AB11" i="1"/>
  <c r="X11" i="1"/>
  <c r="V19" i="1"/>
  <c r="AD19" i="1"/>
  <c r="Z19" i="1"/>
  <c r="AG19" i="1"/>
  <c r="AC19" i="1"/>
  <c r="Y19" i="1"/>
  <c r="AF19" i="1"/>
  <c r="AB19" i="1"/>
  <c r="X19" i="1"/>
  <c r="AE19" i="1"/>
  <c r="AA19" i="1"/>
  <c r="W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tc={29D9ADD6-2451-4441-8746-C8A054F2E017}</author>
  </authors>
  <commentList>
    <comment ref="A21" authorId="0" shapeId="0" xr:uid="{29D9ADD6-2451-4441-8746-C8A054F2E017}">
      <text>
        <t>[Threaded comment]
Your version of Excel allows you to read this threaded comment; however, any edits to it will get removed if the file is opened in a newer version of Excel. Learn more: https://go.microsoft.com/fwlink/?linkid=870924
Comment:
    Impact eredménnyel módosítva</t>
      </text>
    </comment>
  </commentList>
</comments>
</file>

<file path=xl/sharedStrings.xml><?xml version="1.0" encoding="utf-8"?>
<sst xmlns="http://schemas.openxmlformats.org/spreadsheetml/2006/main" count="311" uniqueCount="131">
  <si>
    <t>Változás</t>
  </si>
  <si>
    <t>%</t>
  </si>
  <si>
    <t>Ingatlanok</t>
  </si>
  <si>
    <t>Saját tőke</t>
  </si>
  <si>
    <t>Hosszú lejáratú hitelek, kölcsönök</t>
  </si>
  <si>
    <t>Készletek</t>
  </si>
  <si>
    <t>Vevőkövetelések</t>
  </si>
  <si>
    <t>Hosszú lejáratú kötelezettségek</t>
  </si>
  <si>
    <t>Rövid lejáratú hitelek és kölcsönök</t>
  </si>
  <si>
    <t>Szállítói kötelezettségek</t>
  </si>
  <si>
    <t>Forgóeszközök</t>
  </si>
  <si>
    <t>Rövid lejáratú kötelezettségek</t>
  </si>
  <si>
    <t>Eszközök összesen</t>
  </si>
  <si>
    <t>Konszolidált eredménykimutatás</t>
  </si>
  <si>
    <t>(nem auditált)</t>
  </si>
  <si>
    <t>Értékesítés nettó árbevétele</t>
  </si>
  <si>
    <t>Egyéb működési bevétel</t>
  </si>
  <si>
    <t>Saját termelésű készletek állományváltozása</t>
  </si>
  <si>
    <t>Anyagköltségek</t>
  </si>
  <si>
    <t>Eladott áruk és szolgáltatások</t>
  </si>
  <si>
    <t>Személyi jellegű ráfordítások</t>
  </si>
  <si>
    <t>Értékcsökkenés és amortizáció</t>
  </si>
  <si>
    <t>Egyéb működési ráfordítások</t>
  </si>
  <si>
    <t>Pénzügyi bevételek</t>
  </si>
  <si>
    <t>Pénzügyi ráfordítások</t>
  </si>
  <si>
    <t>Jövedelemadók</t>
  </si>
  <si>
    <t>Adózott eredmény</t>
  </si>
  <si>
    <t>Nemzetközi működéshez kapcsolódó átváltási különbözetek</t>
  </si>
  <si>
    <t>Teljes átfogó jövedelem</t>
  </si>
  <si>
    <t>ebből</t>
  </si>
  <si>
    <t>a Társaság részvényeseire jutó eredmény</t>
  </si>
  <si>
    <t>nem ellenőrző részesedésre jutó eredmény</t>
  </si>
  <si>
    <t>DH TOTAL</t>
  </si>
  <si>
    <t>Értékesítés nettó árbevétele összesen</t>
  </si>
  <si>
    <t>Közvetlen költségek</t>
  </si>
  <si>
    <t>Bruttó fedezet</t>
  </si>
  <si>
    <t>Közvetett működési költségek</t>
  </si>
  <si>
    <t>Működési eredmény (EBIT)</t>
  </si>
  <si>
    <t>FRANCHISE</t>
  </si>
  <si>
    <t>PÉNZÜGYI TERMÉK-KÖZVETITÉS</t>
  </si>
  <si>
    <t>SAJÁT IRODA ÜZEMELTETÉS</t>
  </si>
  <si>
    <t>KAPCSOLÓDÓ SZOLGÁLTATÁSOK</t>
  </si>
  <si>
    <t>INGATLAN BEFEKTETÉSEK</t>
  </si>
  <si>
    <t>EGYÉB ÉS KISZŰRÉSEK</t>
  </si>
  <si>
    <t>Változás
(%)</t>
  </si>
  <si>
    <t>2017
1-3. hó</t>
  </si>
  <si>
    <t>2017
10-12. hó</t>
  </si>
  <si>
    <t>2017
7-9. hó</t>
  </si>
  <si>
    <t>2017
4-6. hó</t>
  </si>
  <si>
    <t>2018
4-6. hó</t>
  </si>
  <si>
    <t>2018
7-9. hó</t>
  </si>
  <si>
    <t>2018
10-12. hó</t>
  </si>
  <si>
    <t>2018
1-3. hó</t>
  </si>
  <si>
    <t>Elkülönített pénzeszköz</t>
  </si>
  <si>
    <t>2019
01-03. hó</t>
  </si>
  <si>
    <t>Értékcsökkenés eszközhasználati jog</t>
  </si>
  <si>
    <t>2019
04-06. hó</t>
  </si>
  <si>
    <t>2019
07-09. hó</t>
  </si>
  <si>
    <t>2019
10-12. hó</t>
  </si>
  <si>
    <t>Egyéb</t>
  </si>
  <si>
    <t>Befektetett eszközök</t>
  </si>
  <si>
    <t>Források összesen</t>
  </si>
  <si>
    <t>mFt</t>
  </si>
  <si>
    <t>2020
1-3. hó</t>
  </si>
  <si>
    <t>Változás
(m Ft)</t>
  </si>
  <si>
    <t>EBITDA</t>
  </si>
  <si>
    <t>szegmensszintű eredménykimutatás
(adatok m Ft-ban)</t>
  </si>
  <si>
    <t>(adatok m Ft-ban)</t>
  </si>
  <si>
    <t>Ingatlanközvetítő franchise</t>
  </si>
  <si>
    <t>Saját iroda üzemeltetés</t>
  </si>
  <si>
    <t>Pénzügyi közvetítő</t>
  </si>
  <si>
    <t>Kapcsolódó szolgáltatások</t>
  </si>
  <si>
    <t>Ingatlan befektetések</t>
  </si>
  <si>
    <t>Árbevétel összesen</t>
  </si>
  <si>
    <t>Kiegészítő szolgáltatások</t>
  </si>
  <si>
    <t>Ingatlanbefektetések</t>
  </si>
  <si>
    <t>EBITDA összesen</t>
  </si>
  <si>
    <t>EBITDA margin összesen</t>
  </si>
  <si>
    <t>Fedezeti hányad (%)</t>
  </si>
  <si>
    <t>EBITDA margin (%)</t>
  </si>
  <si>
    <t>Konszolidált mérleg
adatok millió forintban</t>
  </si>
  <si>
    <t>(adatok millió forintban, kivéve egy részvényre jutó nyereség)</t>
  </si>
  <si>
    <t>Magyarország</t>
  </si>
  <si>
    <t>Lengyelország</t>
  </si>
  <si>
    <t>Csehország</t>
  </si>
  <si>
    <t>Hálózati irodaszám (db)</t>
  </si>
  <si>
    <t>Hitelvolumen (mrd HUF)</t>
  </si>
  <si>
    <t>Lakásalap átlagos NAV</t>
  </si>
  <si>
    <t>Ingatlanok könyv szerinti értéke</t>
  </si>
  <si>
    <t>Befektetési célú ingatlanok könyv szerinti értéke</t>
  </si>
  <si>
    <t>Operatív ingatlanok könyv szerinti értéke</t>
  </si>
  <si>
    <t>Befektetési célú ingatlanokdarabszáma</t>
  </si>
  <si>
    <t>Operatív ingatlanok darabszáma</t>
  </si>
  <si>
    <t>Hálózati jutalékbevétel</t>
  </si>
  <si>
    <t xml:space="preserve">Ingatlanok darabszáma (db) </t>
  </si>
  <si>
    <t>Közös vállalkozás eredményéből való részesedés, tőkemódszer</t>
  </si>
  <si>
    <t>2020
4-6. hó</t>
  </si>
  <si>
    <t>2020
7-9. hó</t>
  </si>
  <si>
    <t>Pénzeszközök</t>
  </si>
  <si>
    <t>2020
10-12. hó</t>
  </si>
  <si>
    <t>2021
1-3. hó</t>
  </si>
  <si>
    <t>Közvetett működési költségek*</t>
  </si>
  <si>
    <t>2021
4-6. hó</t>
  </si>
  <si>
    <t xml:space="preserve"> 2021.10-12. hó</t>
  </si>
  <si>
    <t xml:space="preserve"> 2021        7-9. hó</t>
  </si>
  <si>
    <t>Igénybevett szolgáltatások</t>
  </si>
  <si>
    <t>Olaszország</t>
  </si>
  <si>
    <t>Eszközhasználati jog</t>
  </si>
  <si>
    <t>Aktív időbeli elhatárolások</t>
  </si>
  <si>
    <t>Passzív időbeli elhatárolások</t>
  </si>
  <si>
    <t xml:space="preserve"> 2022 4-6. hó</t>
  </si>
  <si>
    <t>2022 7-9. hó</t>
  </si>
  <si>
    <t>Megszűnő tevékenységek nettó eredménye</t>
  </si>
  <si>
    <t>2022 10-12. hó</t>
  </si>
  <si>
    <t>Folytatódó tevékenységek adózás előtti eredménye</t>
  </si>
  <si>
    <t>Folytatódó tevékenységek adózott eredménye</t>
  </si>
  <si>
    <t>Immateriális javak és Goodwill</t>
  </si>
  <si>
    <t>2022.1-3.</t>
  </si>
  <si>
    <t>Egy részvényre jutó eredmény higított értéke</t>
  </si>
  <si>
    <t>Értékesítésre szánt eszközök</t>
  </si>
  <si>
    <t>2023.1-3. hó</t>
  </si>
  <si>
    <t>2023.4-6. hó</t>
  </si>
  <si>
    <t>2023.7-9. hó</t>
  </si>
  <si>
    <t>2023.10-12. hó</t>
  </si>
  <si>
    <t>2024.1-3. hó</t>
  </si>
  <si>
    <t>2024 Q1</t>
  </si>
  <si>
    <t>2023 Q1</t>
  </si>
  <si>
    <t>2024 Q1-Q1</t>
  </si>
  <si>
    <t>2023 Q1-Q1</t>
  </si>
  <si>
    <t>2024.03.31
(nem auditált)</t>
  </si>
  <si>
    <t>2023.12.31
(auditált)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</si>
</sst>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F_t_-;\-* #,##0.00\ _F_t_-;_-* &quot;-&quot;??\ _F_t_-;_-@_-"/>
    <numFmt numFmtId="165" formatCode="#,##0_ ;\-#,##0\ "/>
    <numFmt numFmtId="166" formatCode="#,##0.0_ ;\-#,##0.0\ "/>
    <numFmt numFmtId="167" formatCode="\+#,##0.0;\-#,##0.0"/>
    <numFmt numFmtId="168" formatCode="\+#,##0%;\-#,##0%"/>
    <numFmt numFmtId="169" formatCode="0.0"/>
    <numFmt numFmtId="170" formatCode="#,##0.0"/>
    <numFmt numFmtId="171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i/>
      <sz val="10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8E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1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06">
    <xf numFmtId="0" fontId="0" fillId="0" borderId="0" xfId="0"/>
    <xf numFmtId="0" fontId="7" fillId="0" borderId="0" xfId="0" applyFont="1"/>
    <xf numFmtId="0" fontId="10" fillId="2" borderId="3" xfId="0" applyFont="1" applyFill="1" applyBorder="1" applyAlignment="1">
      <alignment horizontal="center" vertical="center" wrapText="1" readingOrder="1"/>
    </xf>
    <xf numFmtId="0" fontId="5" fillId="0" borderId="0" xfId="0" applyFont="1"/>
    <xf numFmtId="165" fontId="11" fillId="0" borderId="6" xfId="2" applyNumberFormat="1" applyFont="1" applyBorder="1" applyAlignment="1">
      <alignment vertical="center"/>
    </xf>
    <xf numFmtId="165" fontId="11" fillId="0" borderId="6" xfId="2" applyNumberFormat="1" applyFont="1" applyBorder="1" applyAlignment="1">
      <alignment horizontal="center" vertical="center"/>
    </xf>
    <xf numFmtId="165" fontId="11" fillId="0" borderId="7" xfId="2" applyNumberFormat="1" applyFont="1" applyBorder="1" applyAlignment="1">
      <alignment horizontal="center" vertical="center" wrapText="1"/>
    </xf>
    <xf numFmtId="165" fontId="11" fillId="0" borderId="8" xfId="2" applyNumberFormat="1" applyFont="1" applyBorder="1" applyAlignment="1">
      <alignment horizontal="center" vertical="center" wrapText="1"/>
    </xf>
    <xf numFmtId="165" fontId="16" fillId="0" borderId="6" xfId="2" applyNumberFormat="1" applyFont="1" applyBorder="1" applyAlignment="1">
      <alignment vertical="center"/>
    </xf>
    <xf numFmtId="165" fontId="11" fillId="0" borderId="6" xfId="2" applyNumberFormat="1" applyFont="1" applyBorder="1" applyAlignment="1">
      <alignment horizontal="left" vertical="center" wrapText="1"/>
    </xf>
    <xf numFmtId="9" fontId="18" fillId="0" borderId="0" xfId="1" applyFont="1"/>
    <xf numFmtId="0" fontId="19" fillId="0" borderId="0" xfId="0" applyFont="1"/>
    <xf numFmtId="14" fontId="13" fillId="0" borderId="6" xfId="2" applyNumberFormat="1" applyFont="1" applyBorder="1" applyAlignment="1">
      <alignment horizontal="left" vertical="top" wrapText="1"/>
    </xf>
    <xf numFmtId="0" fontId="17" fillId="0" borderId="0" xfId="0" quotePrefix="1" applyFont="1"/>
    <xf numFmtId="165" fontId="7" fillId="0" borderId="0" xfId="0" applyNumberFormat="1" applyFont="1"/>
    <xf numFmtId="165" fontId="13" fillId="0" borderId="6" xfId="2" applyNumberFormat="1" applyFont="1" applyBorder="1" applyAlignment="1">
      <alignment vertical="center"/>
    </xf>
    <xf numFmtId="165" fontId="11" fillId="3" borderId="6" xfId="2" applyNumberFormat="1" applyFont="1" applyFill="1" applyBorder="1" applyAlignment="1">
      <alignment horizontal="center" vertical="center" wrapText="1"/>
    </xf>
    <xf numFmtId="166" fontId="13" fillId="0" borderId="7" xfId="2" applyNumberFormat="1" applyFont="1" applyBorder="1" applyAlignment="1">
      <alignment vertical="center"/>
    </xf>
    <xf numFmtId="166" fontId="11" fillId="0" borderId="7" xfId="2" applyNumberFormat="1" applyFont="1" applyBorder="1" applyAlignment="1">
      <alignment vertical="center"/>
    </xf>
    <xf numFmtId="165" fontId="13" fillId="0" borderId="0" xfId="2" applyNumberFormat="1" applyFont="1" applyAlignment="1">
      <alignment vertical="center"/>
    </xf>
    <xf numFmtId="165" fontId="11" fillId="3" borderId="15" xfId="2" applyNumberFormat="1" applyFont="1" applyFill="1" applyBorder="1" applyAlignment="1">
      <alignment horizontal="center" vertical="center" wrapText="1"/>
    </xf>
    <xf numFmtId="166" fontId="13" fillId="0" borderId="15" xfId="2" applyNumberFormat="1" applyFont="1" applyBorder="1" applyAlignment="1">
      <alignment vertical="center"/>
    </xf>
    <xf numFmtId="166" fontId="11" fillId="0" borderId="15" xfId="2" applyNumberFormat="1" applyFont="1" applyBorder="1" applyAlignment="1">
      <alignment vertical="center"/>
    </xf>
    <xf numFmtId="165" fontId="11" fillId="0" borderId="0" xfId="2" applyNumberFormat="1" applyFont="1" applyAlignment="1">
      <alignment vertical="center"/>
    </xf>
    <xf numFmtId="165" fontId="11" fillId="0" borderId="16" xfId="2" applyNumberFormat="1" applyFont="1" applyBorder="1" applyAlignment="1">
      <alignment horizontal="center" vertical="center"/>
    </xf>
    <xf numFmtId="166" fontId="11" fillId="0" borderId="6" xfId="2" applyNumberFormat="1" applyFont="1" applyBorder="1" applyAlignment="1">
      <alignment vertical="center"/>
    </xf>
    <xf numFmtId="166" fontId="11" fillId="0" borderId="17" xfId="2" applyNumberFormat="1" applyFont="1" applyBorder="1" applyAlignment="1">
      <alignment vertical="center"/>
    </xf>
    <xf numFmtId="166" fontId="13" fillId="0" borderId="0" xfId="2" applyNumberFormat="1" applyFont="1" applyAlignment="1">
      <alignment vertical="center"/>
    </xf>
    <xf numFmtId="168" fontId="13" fillId="0" borderId="0" xfId="1" applyNumberFormat="1" applyFont="1" applyBorder="1" applyAlignment="1">
      <alignment vertical="center"/>
    </xf>
    <xf numFmtId="9" fontId="16" fillId="0" borderId="7" xfId="1" applyFont="1" applyBorder="1" applyAlignment="1">
      <alignment vertical="center"/>
    </xf>
    <xf numFmtId="165" fontId="11" fillId="0" borderId="20" xfId="2" applyNumberFormat="1" applyFont="1" applyBorder="1" applyAlignment="1">
      <alignment vertical="center"/>
    </xf>
    <xf numFmtId="166" fontId="13" fillId="0" borderId="21" xfId="2" applyNumberFormat="1" applyFont="1" applyBorder="1" applyAlignment="1">
      <alignment vertical="center"/>
    </xf>
    <xf numFmtId="166" fontId="13" fillId="0" borderId="6" xfId="2" applyNumberFormat="1" applyFont="1" applyBorder="1" applyAlignment="1">
      <alignment vertical="center"/>
    </xf>
    <xf numFmtId="166" fontId="13" fillId="0" borderId="23" xfId="2" applyNumberFormat="1" applyFont="1" applyBorder="1" applyAlignment="1">
      <alignment vertical="center"/>
    </xf>
    <xf numFmtId="0" fontId="0" fillId="0" borderId="24" xfId="0" applyBorder="1"/>
    <xf numFmtId="165" fontId="15" fillId="0" borderId="10" xfId="2" applyNumberFormat="1" applyFont="1" applyBorder="1" applyAlignment="1">
      <alignment vertical="center"/>
    </xf>
    <xf numFmtId="9" fontId="15" fillId="0" borderId="11" xfId="1" applyFont="1" applyBorder="1" applyAlignment="1">
      <alignment vertical="center"/>
    </xf>
    <xf numFmtId="9" fontId="16" fillId="0" borderId="15" xfId="1" applyFont="1" applyBorder="1" applyAlignment="1">
      <alignment vertical="center"/>
    </xf>
    <xf numFmtId="165" fontId="11" fillId="0" borderId="18" xfId="2" applyNumberFormat="1" applyFont="1" applyBorder="1" applyAlignment="1">
      <alignment horizontal="left" vertical="center" wrapText="1"/>
    </xf>
    <xf numFmtId="166" fontId="11" fillId="0" borderId="13" xfId="2" applyNumberFormat="1" applyFont="1" applyBorder="1" applyAlignment="1">
      <alignment vertical="center"/>
    </xf>
    <xf numFmtId="165" fontId="16" fillId="0" borderId="0" xfId="2" applyNumberFormat="1" applyFont="1" applyAlignment="1">
      <alignment vertical="center"/>
    </xf>
    <xf numFmtId="9" fontId="16" fillId="0" borderId="0" xfId="1" applyFont="1" applyBorder="1" applyAlignment="1">
      <alignment vertical="center"/>
    </xf>
    <xf numFmtId="168" fontId="11" fillId="0" borderId="0" xfId="1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9" fontId="16" fillId="0" borderId="13" xfId="1" applyFont="1" applyBorder="1" applyAlignment="1">
      <alignment vertical="center"/>
    </xf>
    <xf numFmtId="9" fontId="16" fillId="0" borderId="6" xfId="1" applyFont="1" applyBorder="1" applyAlignment="1">
      <alignment vertical="center"/>
    </xf>
    <xf numFmtId="9" fontId="16" fillId="0" borderId="26" xfId="1" applyFont="1" applyBorder="1" applyAlignment="1">
      <alignment vertical="center"/>
    </xf>
    <xf numFmtId="165" fontId="11" fillId="3" borderId="9" xfId="2" applyNumberFormat="1" applyFont="1" applyFill="1" applyBorder="1" applyAlignment="1">
      <alignment horizontal="center" vertical="center" wrapText="1"/>
    </xf>
    <xf numFmtId="165" fontId="11" fillId="0" borderId="9" xfId="2" applyNumberFormat="1" applyFont="1" applyBorder="1" applyAlignment="1">
      <alignment horizontal="center" vertical="center"/>
    </xf>
    <xf numFmtId="166" fontId="13" fillId="0" borderId="9" xfId="2" applyNumberFormat="1" applyFont="1" applyBorder="1" applyAlignment="1">
      <alignment vertical="center"/>
    </xf>
    <xf numFmtId="166" fontId="11" fillId="0" borderId="9" xfId="2" applyNumberFormat="1" applyFont="1" applyBorder="1" applyAlignment="1">
      <alignment vertical="center"/>
    </xf>
    <xf numFmtId="166" fontId="11" fillId="0" borderId="19" xfId="2" applyNumberFormat="1" applyFont="1" applyBorder="1" applyAlignment="1">
      <alignment vertical="center"/>
    </xf>
    <xf numFmtId="9" fontId="16" fillId="0" borderId="9" xfId="1" applyFont="1" applyBorder="1" applyAlignment="1">
      <alignment vertical="center"/>
    </xf>
    <xf numFmtId="9" fontId="16" fillId="0" borderId="19" xfId="1" applyFont="1" applyBorder="1" applyAlignment="1">
      <alignment vertical="center"/>
    </xf>
    <xf numFmtId="165" fontId="11" fillId="0" borderId="28" xfId="2" applyNumberFormat="1" applyFont="1" applyBorder="1" applyAlignment="1">
      <alignment vertical="center"/>
    </xf>
    <xf numFmtId="9" fontId="16" fillId="0" borderId="27" xfId="1" applyFont="1" applyBorder="1" applyAlignment="1">
      <alignment vertical="center"/>
    </xf>
    <xf numFmtId="2" fontId="16" fillId="0" borderId="26" xfId="1" applyNumberFormat="1" applyFont="1" applyBorder="1" applyAlignment="1">
      <alignment vertical="center"/>
    </xf>
    <xf numFmtId="2" fontId="16" fillId="0" borderId="6" xfId="1" applyNumberFormat="1" applyFont="1" applyBorder="1" applyAlignment="1">
      <alignment vertical="center"/>
    </xf>
    <xf numFmtId="2" fontId="16" fillId="0" borderId="9" xfId="1" applyNumberFormat="1" applyFont="1" applyBorder="1" applyAlignment="1">
      <alignment vertical="center"/>
    </xf>
    <xf numFmtId="165" fontId="16" fillId="0" borderId="28" xfId="2" applyNumberFormat="1" applyFont="1" applyBorder="1" applyAlignment="1">
      <alignment vertical="center"/>
    </xf>
    <xf numFmtId="9" fontId="16" fillId="0" borderId="32" xfId="1" applyFont="1" applyBorder="1" applyAlignment="1">
      <alignment vertical="center"/>
    </xf>
    <xf numFmtId="166" fontId="13" fillId="0" borderId="26" xfId="2" applyNumberFormat="1" applyFont="1" applyBorder="1" applyAlignment="1">
      <alignment vertical="center"/>
    </xf>
    <xf numFmtId="166" fontId="11" fillId="0" borderId="26" xfId="2" applyNumberFormat="1" applyFont="1" applyBorder="1" applyAlignment="1">
      <alignment vertical="center"/>
    </xf>
    <xf numFmtId="165" fontId="11" fillId="0" borderId="31" xfId="2" applyNumberFormat="1" applyFont="1" applyBorder="1" applyAlignment="1">
      <alignment horizontal="center" vertical="center"/>
    </xf>
    <xf numFmtId="165" fontId="13" fillId="0" borderId="26" xfId="2" applyNumberFormat="1" applyFont="1" applyBorder="1" applyAlignment="1">
      <alignment vertical="center"/>
    </xf>
    <xf numFmtId="165" fontId="13" fillId="0" borderId="9" xfId="2" applyNumberFormat="1" applyFont="1" applyBorder="1" applyAlignment="1">
      <alignment vertical="center"/>
    </xf>
    <xf numFmtId="165" fontId="11" fillId="0" borderId="26" xfId="2" applyNumberFormat="1" applyFont="1" applyBorder="1" applyAlignment="1">
      <alignment vertical="center"/>
    </xf>
    <xf numFmtId="165" fontId="11" fillId="0" borderId="9" xfId="2" applyNumberFormat="1" applyFont="1" applyBorder="1" applyAlignment="1">
      <alignment vertical="center"/>
    </xf>
    <xf numFmtId="165" fontId="11" fillId="0" borderId="29" xfId="2" applyNumberFormat="1" applyFont="1" applyBorder="1" applyAlignment="1">
      <alignment vertical="center"/>
    </xf>
    <xf numFmtId="165" fontId="11" fillId="0" borderId="27" xfId="2" applyNumberFormat="1" applyFont="1" applyBorder="1" applyAlignment="1">
      <alignment vertical="center"/>
    </xf>
    <xf numFmtId="165" fontId="13" fillId="0" borderId="7" xfId="2" applyNumberFormat="1" applyFont="1" applyBorder="1" applyAlignment="1">
      <alignment vertical="center"/>
    </xf>
    <xf numFmtId="165" fontId="11" fillId="0" borderId="7" xfId="2" applyNumberFormat="1" applyFont="1" applyBorder="1" applyAlignment="1">
      <alignment vertical="center"/>
    </xf>
    <xf numFmtId="165" fontId="11" fillId="0" borderId="30" xfId="2" applyNumberFormat="1" applyFont="1" applyBorder="1" applyAlignment="1">
      <alignment vertical="center"/>
    </xf>
    <xf numFmtId="0" fontId="20" fillId="0" borderId="28" xfId="0" quotePrefix="1" applyFont="1" applyBorder="1"/>
    <xf numFmtId="166" fontId="13" fillId="0" borderId="28" xfId="2" applyNumberFormat="1" applyFont="1" applyBorder="1" applyAlignment="1">
      <alignment vertical="center"/>
    </xf>
    <xf numFmtId="166" fontId="13" fillId="0" borderId="29" xfId="2" applyNumberFormat="1" applyFont="1" applyBorder="1" applyAlignment="1">
      <alignment vertical="center"/>
    </xf>
    <xf numFmtId="166" fontId="13" fillId="0" borderId="27" xfId="2" applyNumberFormat="1" applyFont="1" applyBorder="1" applyAlignment="1">
      <alignment vertical="center"/>
    </xf>
    <xf numFmtId="169" fontId="11" fillId="0" borderId="7" xfId="2" applyNumberFormat="1" applyFont="1" applyBorder="1" applyAlignment="1">
      <alignment vertical="center"/>
    </xf>
    <xf numFmtId="1" fontId="13" fillId="0" borderId="6" xfId="2" applyNumberFormat="1" applyFont="1" applyBorder="1" applyAlignment="1">
      <alignment vertical="center"/>
    </xf>
    <xf numFmtId="1" fontId="11" fillId="0" borderId="7" xfId="2" applyNumberFormat="1" applyFont="1" applyBorder="1" applyAlignment="1">
      <alignment vertical="center"/>
    </xf>
    <xf numFmtId="165" fontId="11" fillId="3" borderId="26" xfId="2" applyNumberFormat="1" applyFont="1" applyFill="1" applyBorder="1" applyAlignment="1">
      <alignment horizontal="center" vertical="center" wrapText="1"/>
    </xf>
    <xf numFmtId="165" fontId="11" fillId="0" borderId="26" xfId="2" applyNumberFormat="1" applyFont="1" applyBorder="1" applyAlignment="1">
      <alignment horizontal="center" vertical="center"/>
    </xf>
    <xf numFmtId="166" fontId="13" fillId="0" borderId="8" xfId="2" applyNumberFormat="1" applyFont="1" applyBorder="1" applyAlignment="1">
      <alignment vertical="center"/>
    </xf>
    <xf numFmtId="166" fontId="11" fillId="0" borderId="8" xfId="2" applyNumberFormat="1" applyFont="1" applyBorder="1" applyAlignment="1">
      <alignment vertical="center"/>
    </xf>
    <xf numFmtId="9" fontId="16" fillId="0" borderId="8" xfId="1" applyFont="1" applyBorder="1" applyAlignment="1">
      <alignment vertical="center"/>
    </xf>
    <xf numFmtId="169" fontId="11" fillId="0" borderId="8" xfId="2" applyNumberFormat="1" applyFont="1" applyBorder="1" applyAlignment="1">
      <alignment vertical="center"/>
    </xf>
    <xf numFmtId="1" fontId="13" fillId="0" borderId="26" xfId="2" applyNumberFormat="1" applyFont="1" applyBorder="1" applyAlignment="1">
      <alignment vertical="center"/>
    </xf>
    <xf numFmtId="1" fontId="11" fillId="0" borderId="8" xfId="2" applyNumberFormat="1" applyFont="1" applyBorder="1" applyAlignment="1">
      <alignment vertical="center"/>
    </xf>
    <xf numFmtId="1" fontId="13" fillId="0" borderId="9" xfId="2" applyNumberFormat="1" applyFont="1" applyBorder="1" applyAlignment="1">
      <alignment vertical="center"/>
    </xf>
    <xf numFmtId="1" fontId="11" fillId="0" borderId="9" xfId="2" applyNumberFormat="1" applyFont="1" applyBorder="1" applyAlignment="1">
      <alignment vertical="center"/>
    </xf>
    <xf numFmtId="1" fontId="11" fillId="0" borderId="30" xfId="2" applyNumberFormat="1" applyFont="1" applyBorder="1" applyAlignment="1">
      <alignment vertical="center"/>
    </xf>
    <xf numFmtId="1" fontId="11" fillId="0" borderId="27" xfId="2" applyNumberFormat="1" applyFont="1" applyBorder="1" applyAlignment="1">
      <alignment vertical="center"/>
    </xf>
    <xf numFmtId="9" fontId="16" fillId="0" borderId="30" xfId="1" applyFont="1" applyBorder="1" applyAlignment="1">
      <alignment vertical="center"/>
    </xf>
    <xf numFmtId="9" fontId="15" fillId="0" borderId="25" xfId="1" applyFont="1" applyBorder="1" applyAlignment="1">
      <alignment vertical="center"/>
    </xf>
    <xf numFmtId="9" fontId="15" fillId="0" borderId="14" xfId="1" applyFont="1" applyBorder="1" applyAlignment="1">
      <alignment vertical="center"/>
    </xf>
    <xf numFmtId="0" fontId="21" fillId="0" borderId="3" xfId="0" applyFont="1" applyBorder="1" applyAlignment="1">
      <alignment horizontal="left" vertical="top" wrapText="1" readingOrder="1"/>
    </xf>
    <xf numFmtId="0" fontId="22" fillId="0" borderId="3" xfId="0" applyFont="1" applyBorder="1" applyAlignment="1">
      <alignment horizontal="left" vertical="top" wrapText="1" indent="1" readingOrder="1"/>
    </xf>
    <xf numFmtId="0" fontId="23" fillId="0" borderId="3" xfId="0" applyFont="1" applyBorder="1" applyAlignment="1">
      <alignment horizontal="left" vertical="top" wrapText="1" readingOrder="1"/>
    </xf>
    <xf numFmtId="0" fontId="24" fillId="0" borderId="3" xfId="0" applyFont="1" applyBorder="1" applyAlignment="1">
      <alignment vertical="top" wrapText="1"/>
    </xf>
    <xf numFmtId="165" fontId="11" fillId="0" borderId="17" xfId="2" applyNumberFormat="1" applyFont="1" applyBorder="1" applyAlignment="1">
      <alignment horizontal="center" vertical="center"/>
    </xf>
    <xf numFmtId="166" fontId="13" fillId="0" borderId="17" xfId="2" applyNumberFormat="1" applyFont="1" applyBorder="1" applyAlignment="1">
      <alignment vertical="center"/>
    </xf>
    <xf numFmtId="166" fontId="13" fillId="0" borderId="33" xfId="2" applyNumberFormat="1" applyFont="1" applyBorder="1" applyAlignment="1">
      <alignment vertical="center"/>
    </xf>
    <xf numFmtId="9" fontId="15" fillId="0" borderId="34" xfId="1" applyFont="1" applyBorder="1" applyAlignment="1">
      <alignment vertical="center"/>
    </xf>
    <xf numFmtId="0" fontId="25" fillId="0" borderId="0" xfId="0" applyFont="1"/>
    <xf numFmtId="166" fontId="27" fillId="0" borderId="0" xfId="2" applyNumberFormat="1" applyFont="1" applyAlignment="1">
      <alignment vertical="center"/>
    </xf>
    <xf numFmtId="167" fontId="27" fillId="0" borderId="0" xfId="2" applyNumberFormat="1" applyFont="1" applyAlignment="1">
      <alignment vertical="center"/>
    </xf>
    <xf numFmtId="168" fontId="27" fillId="0" borderId="0" xfId="1" applyNumberFormat="1" applyFont="1" applyBorder="1" applyAlignment="1">
      <alignment vertical="center"/>
    </xf>
    <xf numFmtId="9" fontId="28" fillId="0" borderId="0" xfId="1" applyFont="1"/>
    <xf numFmtId="9" fontId="28" fillId="0" borderId="0" xfId="1" applyFont="1" applyBorder="1" applyAlignment="1">
      <alignment vertical="center"/>
    </xf>
    <xf numFmtId="168" fontId="26" fillId="0" borderId="0" xfId="1" applyNumberFormat="1" applyFont="1" applyBorder="1" applyAlignment="1">
      <alignment vertical="center"/>
    </xf>
    <xf numFmtId="165" fontId="29" fillId="0" borderId="6" xfId="2" applyNumberFormat="1" applyFont="1" applyBorder="1" applyAlignment="1">
      <alignment horizontal="center" vertical="center" wrapText="1"/>
    </xf>
    <xf numFmtId="165" fontId="29" fillId="0" borderId="9" xfId="2" applyNumberFormat="1" applyFont="1" applyBorder="1" applyAlignment="1">
      <alignment horizontal="center" vertical="center" wrapText="1"/>
    </xf>
    <xf numFmtId="165" fontId="11" fillId="0" borderId="7" xfId="2" applyNumberFormat="1" applyFont="1" applyBorder="1" applyAlignment="1">
      <alignment horizontal="center" vertical="center"/>
    </xf>
    <xf numFmtId="169" fontId="11" fillId="0" borderId="6" xfId="2" applyNumberFormat="1" applyFont="1" applyBorder="1" applyAlignment="1">
      <alignment vertical="center"/>
    </xf>
    <xf numFmtId="1" fontId="11" fillId="0" borderId="6" xfId="2" applyNumberFormat="1" applyFont="1" applyBorder="1" applyAlignment="1">
      <alignment vertical="center"/>
    </xf>
    <xf numFmtId="165" fontId="11" fillId="3" borderId="7" xfId="2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top" wrapText="1" readingOrder="1"/>
    </xf>
    <xf numFmtId="0" fontId="21" fillId="2" borderId="2" xfId="0" applyFont="1" applyFill="1" applyBorder="1" applyAlignment="1">
      <alignment horizontal="center" vertical="top" wrapText="1" readingOrder="1"/>
    </xf>
    <xf numFmtId="9" fontId="15" fillId="0" borderId="30" xfId="1" applyFont="1" applyBorder="1" applyAlignment="1">
      <alignment vertical="center"/>
    </xf>
    <xf numFmtId="165" fontId="11" fillId="0" borderId="9" xfId="2" applyNumberFormat="1" applyFont="1" applyBorder="1" applyAlignment="1">
      <alignment horizontal="center" vertical="center" wrapText="1"/>
    </xf>
    <xf numFmtId="167" fontId="11" fillId="0" borderId="7" xfId="2" applyNumberFormat="1" applyFont="1" applyBorder="1" applyAlignment="1">
      <alignment vertical="center"/>
    </xf>
    <xf numFmtId="168" fontId="11" fillId="0" borderId="9" xfId="1" applyNumberFormat="1" applyFont="1" applyBorder="1" applyAlignment="1">
      <alignment vertical="center"/>
    </xf>
    <xf numFmtId="167" fontId="13" fillId="0" borderId="7" xfId="2" applyNumberFormat="1" applyFont="1" applyBorder="1" applyAlignment="1">
      <alignment vertical="center"/>
    </xf>
    <xf numFmtId="168" fontId="13" fillId="0" borderId="9" xfId="1" applyNumberFormat="1" applyFont="1" applyBorder="1" applyAlignment="1">
      <alignment vertical="center"/>
    </xf>
    <xf numFmtId="167" fontId="11" fillId="0" borderId="21" xfId="2" applyNumberFormat="1" applyFont="1" applyBorder="1" applyAlignment="1">
      <alignment vertical="center"/>
    </xf>
    <xf numFmtId="168" fontId="11" fillId="0" borderId="22" xfId="1" applyNumberFormat="1" applyFont="1" applyBorder="1" applyAlignment="1">
      <alignment vertical="center"/>
    </xf>
    <xf numFmtId="171" fontId="16" fillId="0" borderId="7" xfId="1" applyNumberFormat="1" applyFont="1" applyBorder="1" applyAlignment="1">
      <alignment vertical="center"/>
    </xf>
    <xf numFmtId="171" fontId="15" fillId="0" borderId="30" xfId="1" applyNumberFormat="1" applyFont="1" applyBorder="1" applyAlignment="1">
      <alignment vertical="center"/>
    </xf>
    <xf numFmtId="168" fontId="13" fillId="0" borderId="27" xfId="1" applyNumberFormat="1" applyFont="1" applyBorder="1" applyAlignment="1">
      <alignment vertical="center"/>
    </xf>
    <xf numFmtId="167" fontId="11" fillId="0" borderId="13" xfId="2" applyNumberFormat="1" applyFont="1" applyBorder="1" applyAlignment="1">
      <alignment vertical="center"/>
    </xf>
    <xf numFmtId="168" fontId="11" fillId="0" borderId="19" xfId="1" applyNumberFormat="1" applyFont="1" applyBorder="1" applyAlignment="1">
      <alignment vertical="center"/>
    </xf>
    <xf numFmtId="168" fontId="11" fillId="0" borderId="27" xfId="1" applyNumberFormat="1" applyFont="1" applyBorder="1" applyAlignment="1">
      <alignment vertical="center"/>
    </xf>
    <xf numFmtId="167" fontId="11" fillId="0" borderId="30" xfId="2" applyNumberFormat="1" applyFont="1" applyBorder="1" applyAlignment="1">
      <alignment vertical="center"/>
    </xf>
    <xf numFmtId="167" fontId="13" fillId="0" borderId="6" xfId="2" applyNumberFormat="1" applyFont="1" applyBorder="1" applyAlignment="1">
      <alignment vertical="center"/>
    </xf>
    <xf numFmtId="167" fontId="11" fillId="0" borderId="6" xfId="2" applyNumberFormat="1" applyFont="1" applyBorder="1" applyAlignment="1">
      <alignment vertical="center"/>
    </xf>
    <xf numFmtId="167" fontId="11" fillId="0" borderId="28" xfId="2" applyNumberFormat="1" applyFont="1" applyBorder="1" applyAlignment="1">
      <alignment vertical="center"/>
    </xf>
    <xf numFmtId="167" fontId="13" fillId="0" borderId="28" xfId="2" applyNumberFormat="1" applyFont="1" applyBorder="1" applyAlignment="1">
      <alignment vertical="center"/>
    </xf>
    <xf numFmtId="0" fontId="21" fillId="2" borderId="2" xfId="0" applyFont="1" applyFill="1" applyBorder="1" applyAlignment="1">
      <alignment horizontal="center" vertical="center" wrapText="1" readingOrder="1"/>
    </xf>
    <xf numFmtId="0" fontId="21" fillId="2" borderId="3" xfId="0" applyFont="1" applyFill="1" applyBorder="1" applyAlignment="1">
      <alignment horizontal="center" vertical="center" wrapText="1" readingOrder="1"/>
    </xf>
    <xf numFmtId="170" fontId="22" fillId="0" borderId="3" xfId="0" applyNumberFormat="1" applyFont="1" applyBorder="1" applyAlignment="1">
      <alignment horizontal="right" vertical="top" wrapText="1" readingOrder="1"/>
    </xf>
    <xf numFmtId="167" fontId="22" fillId="0" borderId="3" xfId="0" applyNumberFormat="1" applyFont="1" applyBorder="1" applyAlignment="1">
      <alignment horizontal="right" vertical="top" wrapText="1" readingOrder="1"/>
    </xf>
    <xf numFmtId="168" fontId="22" fillId="0" borderId="3" xfId="1" applyNumberFormat="1" applyFont="1" applyBorder="1" applyAlignment="1">
      <alignment horizontal="right" vertical="top" wrapText="1" readingOrder="1"/>
    </xf>
    <xf numFmtId="170" fontId="24" fillId="0" borderId="3" xfId="0" applyNumberFormat="1" applyFont="1" applyBorder="1" applyAlignment="1">
      <alignment vertical="top" wrapText="1"/>
    </xf>
    <xf numFmtId="167" fontId="24" fillId="0" borderId="3" xfId="0" applyNumberFormat="1" applyFont="1" applyBorder="1" applyAlignment="1">
      <alignment vertical="top" wrapText="1"/>
    </xf>
    <xf numFmtId="168" fontId="24" fillId="0" borderId="3" xfId="1" applyNumberFormat="1" applyFont="1" applyBorder="1" applyAlignment="1">
      <alignment vertical="top" wrapText="1"/>
    </xf>
    <xf numFmtId="170" fontId="21" fillId="0" borderId="3" xfId="0" applyNumberFormat="1" applyFont="1" applyBorder="1" applyAlignment="1">
      <alignment horizontal="right" vertical="top" wrapText="1" readingOrder="1"/>
    </xf>
    <xf numFmtId="167" fontId="21" fillId="0" borderId="3" xfId="0" applyNumberFormat="1" applyFont="1" applyBorder="1" applyAlignment="1">
      <alignment horizontal="right" vertical="top" wrapText="1" readingOrder="1"/>
    </xf>
    <xf numFmtId="168" fontId="21" fillId="0" borderId="3" xfId="1" applyNumberFormat="1" applyFont="1" applyBorder="1" applyAlignment="1">
      <alignment horizontal="right" vertical="top" wrapText="1" readingOrder="1"/>
    </xf>
    <xf numFmtId="167" fontId="24" fillId="0" borderId="3" xfId="0" applyNumberFormat="1" applyFont="1" applyBorder="1" applyAlignment="1">
      <alignment horizontal="right" vertical="top" wrapText="1"/>
    </xf>
    <xf numFmtId="168" fontId="24" fillId="0" borderId="3" xfId="1" applyNumberFormat="1" applyFont="1" applyBorder="1" applyAlignment="1">
      <alignment horizontal="right" vertical="top" wrapText="1"/>
    </xf>
    <xf numFmtId="0" fontId="24" fillId="0" borderId="3" xfId="0" applyFont="1" applyBorder="1" applyAlignment="1">
      <alignment horizontal="right" vertical="top" wrapText="1"/>
    </xf>
    <xf numFmtId="170" fontId="24" fillId="0" borderId="3" xfId="0" applyNumberFormat="1" applyFont="1" applyBorder="1" applyAlignment="1">
      <alignment horizontal="right" vertical="top" wrapText="1" readingOrder="1"/>
    </xf>
    <xf numFmtId="170" fontId="24" fillId="0" borderId="3" xfId="0" applyNumberFormat="1" applyFont="1" applyBorder="1" applyAlignment="1">
      <alignment horizontal="right" vertical="top" wrapText="1"/>
    </xf>
    <xf numFmtId="4" fontId="24" fillId="0" borderId="3" xfId="0" applyNumberFormat="1" applyFont="1" applyBorder="1" applyAlignment="1">
      <alignment horizontal="right" vertical="top" wrapText="1"/>
    </xf>
    <xf numFmtId="0" fontId="3" fillId="0" borderId="0" xfId="0" applyFont="1"/>
    <xf numFmtId="165" fontId="11" fillId="3" borderId="6" xfId="2" quotePrefix="1" applyNumberFormat="1" applyFont="1" applyFill="1" applyBorder="1" applyAlignment="1">
      <alignment horizontal="center" vertical="center" wrapText="1"/>
    </xf>
    <xf numFmtId="165" fontId="11" fillId="0" borderId="35" xfId="2" applyNumberFormat="1" applyFont="1" applyBorder="1" applyAlignment="1">
      <alignment vertical="center"/>
    </xf>
    <xf numFmtId="165" fontId="11" fillId="0" borderId="36" xfId="2" applyNumberFormat="1" applyFont="1" applyBorder="1" applyAlignment="1">
      <alignment vertical="center"/>
    </xf>
    <xf numFmtId="168" fontId="11" fillId="0" borderId="37" xfId="1" applyNumberFormat="1" applyFont="1" applyBorder="1" applyAlignment="1">
      <alignment vertical="center"/>
    </xf>
    <xf numFmtId="165" fontId="11" fillId="0" borderId="38" xfId="2" applyNumberFormat="1" applyFont="1" applyBorder="1" applyAlignment="1">
      <alignment vertical="center"/>
    </xf>
    <xf numFmtId="165" fontId="11" fillId="0" borderId="39" xfId="2" applyNumberFormat="1" applyFont="1" applyBorder="1" applyAlignment="1">
      <alignment vertical="center"/>
    </xf>
    <xf numFmtId="165" fontId="11" fillId="0" borderId="37" xfId="2" applyNumberFormat="1" applyFont="1" applyBorder="1" applyAlignment="1">
      <alignment vertical="center"/>
    </xf>
    <xf numFmtId="165" fontId="11" fillId="0" borderId="17" xfId="2" applyNumberFormat="1" applyFont="1" applyBorder="1" applyAlignment="1">
      <alignment vertical="center"/>
    </xf>
    <xf numFmtId="165" fontId="11" fillId="0" borderId="8" xfId="2" applyNumberFormat="1" applyFont="1" applyBorder="1" applyAlignment="1">
      <alignment vertical="center"/>
    </xf>
    <xf numFmtId="166" fontId="11" fillId="0" borderId="36" xfId="2" applyNumberFormat="1" applyFont="1" applyBorder="1" applyAlignment="1">
      <alignment vertical="center"/>
    </xf>
    <xf numFmtId="167" fontId="11" fillId="0" borderId="36" xfId="2" applyNumberFormat="1" applyFont="1" applyBorder="1" applyAlignment="1">
      <alignment vertical="center"/>
    </xf>
    <xf numFmtId="166" fontId="11" fillId="0" borderId="37" xfId="2" applyNumberFormat="1" applyFont="1" applyBorder="1" applyAlignment="1">
      <alignment vertical="center"/>
    </xf>
    <xf numFmtId="0" fontId="2" fillId="0" borderId="0" xfId="0" applyFont="1"/>
    <xf numFmtId="168" fontId="21" fillId="0" borderId="3" xfId="1" applyNumberFormat="1" applyFont="1" applyFill="1" applyBorder="1" applyAlignment="1">
      <alignment horizontal="right" vertical="top" wrapText="1" readingOrder="1"/>
    </xf>
    <xf numFmtId="0" fontId="1" fillId="0" borderId="0" xfId="0" applyFont="1"/>
    <xf numFmtId="9" fontId="13" fillId="0" borderId="28" xfId="1" applyFont="1" applyBorder="1" applyAlignment="1">
      <alignment vertical="center"/>
    </xf>
    <xf numFmtId="9" fontId="13" fillId="0" borderId="40" xfId="1" applyFont="1" applyBorder="1" applyAlignment="1">
      <alignment vertical="center"/>
    </xf>
    <xf numFmtId="0" fontId="8" fillId="4" borderId="3" xfId="0" applyFont="1" applyFill="1" applyBorder="1" applyAlignment="1">
      <alignment horizontal="left" vertical="top" wrapText="1" indent="1" readingOrder="1"/>
    </xf>
    <xf numFmtId="170" fontId="8" fillId="4" borderId="3" xfId="0" applyNumberFormat="1" applyFont="1" applyFill="1" applyBorder="1" applyAlignment="1">
      <alignment horizontal="right" vertical="top" wrapText="1" readingOrder="1"/>
    </xf>
    <xf numFmtId="167" fontId="8" fillId="4" borderId="3" xfId="0" applyNumberFormat="1" applyFont="1" applyFill="1" applyBorder="1" applyAlignment="1">
      <alignment horizontal="right" vertical="top" wrapText="1" readingOrder="1"/>
    </xf>
    <xf numFmtId="168" fontId="8" fillId="4" borderId="3" xfId="1" applyNumberFormat="1" applyFont="1" applyFill="1" applyBorder="1" applyAlignment="1">
      <alignment horizontal="right" vertical="top" wrapText="1" readingOrder="1"/>
    </xf>
    <xf numFmtId="0" fontId="10" fillId="4" borderId="3" xfId="0" applyFont="1" applyFill="1" applyBorder="1" applyAlignment="1">
      <alignment horizontal="left" vertical="top" wrapText="1" readingOrder="1"/>
    </xf>
    <xf numFmtId="170" fontId="10" fillId="4" borderId="3" xfId="0" applyNumberFormat="1" applyFont="1" applyFill="1" applyBorder="1" applyAlignment="1">
      <alignment horizontal="right" vertical="top" wrapText="1" readingOrder="1"/>
    </xf>
    <xf numFmtId="167" fontId="10" fillId="4" borderId="3" xfId="0" applyNumberFormat="1" applyFont="1" applyFill="1" applyBorder="1" applyAlignment="1">
      <alignment horizontal="right" vertical="top" wrapText="1" readingOrder="1"/>
    </xf>
    <xf numFmtId="168" fontId="10" fillId="4" borderId="3" xfId="1" applyNumberFormat="1" applyFont="1" applyFill="1" applyBorder="1" applyAlignment="1">
      <alignment horizontal="right" vertical="top" wrapText="1" readingOrder="1"/>
    </xf>
    <xf numFmtId="0" fontId="9" fillId="4" borderId="0" xfId="0" applyFont="1" applyFill="1" applyAlignment="1">
      <alignment horizontal="left" vertical="top" indent="1"/>
    </xf>
    <xf numFmtId="170" fontId="9" fillId="4" borderId="0" xfId="0" applyNumberFormat="1" applyFont="1" applyFill="1" applyAlignment="1">
      <alignment vertical="top"/>
    </xf>
    <xf numFmtId="170" fontId="11" fillId="4" borderId="3" xfId="0" applyNumberFormat="1" applyFont="1" applyFill="1" applyBorder="1" applyAlignment="1">
      <alignment horizontal="right" vertical="top" wrapText="1"/>
    </xf>
    <xf numFmtId="0" fontId="10" fillId="4" borderId="1" xfId="0" applyFont="1" applyFill="1" applyBorder="1" applyAlignment="1">
      <alignment horizontal="left" vertical="top" wrapText="1" readingOrder="1"/>
    </xf>
    <xf numFmtId="170" fontId="10" fillId="4" borderId="1" xfId="0" applyNumberFormat="1" applyFont="1" applyFill="1" applyBorder="1" applyAlignment="1">
      <alignment horizontal="right" vertical="top" wrapText="1" readingOrder="1"/>
    </xf>
    <xf numFmtId="167" fontId="10" fillId="4" borderId="1" xfId="0" applyNumberFormat="1" applyFont="1" applyFill="1" applyBorder="1" applyAlignment="1">
      <alignment horizontal="right" vertical="top" wrapText="1" readingOrder="1"/>
    </xf>
    <xf numFmtId="168" fontId="10" fillId="4" borderId="1" xfId="1" applyNumberFormat="1" applyFont="1" applyFill="1" applyBorder="1" applyAlignment="1">
      <alignment horizontal="right" vertical="top" wrapText="1" readingOrder="1"/>
    </xf>
    <xf numFmtId="0" fontId="10" fillId="4" borderId="12" xfId="0" applyFont="1" applyFill="1" applyBorder="1" applyAlignment="1">
      <alignment horizontal="left" vertical="top" wrapText="1" readingOrder="1"/>
    </xf>
    <xf numFmtId="170" fontId="10" fillId="4" borderId="8" xfId="0" applyNumberFormat="1" applyFont="1" applyFill="1" applyBorder="1" applyAlignment="1">
      <alignment horizontal="right" vertical="top" wrapText="1" readingOrder="1"/>
    </xf>
    <xf numFmtId="167" fontId="10" fillId="4" borderId="12" xfId="0" applyNumberFormat="1" applyFont="1" applyFill="1" applyBorder="1" applyAlignment="1">
      <alignment horizontal="right" vertical="top" wrapText="1" readingOrder="1"/>
    </xf>
    <xf numFmtId="168" fontId="10" fillId="4" borderId="12" xfId="1" applyNumberFormat="1" applyFont="1" applyFill="1" applyBorder="1" applyAlignment="1">
      <alignment horizontal="right" vertical="top" wrapText="1" readingOrder="1"/>
    </xf>
    <xf numFmtId="0" fontId="9" fillId="4" borderId="0" xfId="0" applyFont="1" applyFill="1" applyAlignment="1">
      <alignment vertical="top"/>
    </xf>
    <xf numFmtId="3" fontId="9" fillId="4" borderId="0" xfId="0" applyNumberFormat="1" applyFont="1" applyFill="1" applyAlignment="1">
      <alignment vertical="top"/>
    </xf>
    <xf numFmtId="167" fontId="9" fillId="4" borderId="0" xfId="0" applyNumberFormat="1" applyFont="1" applyFill="1" applyAlignment="1">
      <alignment vertical="top"/>
    </xf>
    <xf numFmtId="168" fontId="9" fillId="4" borderId="0" xfId="0" applyNumberFormat="1" applyFont="1" applyFill="1" applyAlignment="1">
      <alignment vertical="top"/>
    </xf>
    <xf numFmtId="0" fontId="8" fillId="4" borderId="0" xfId="0" applyFont="1" applyFill="1" applyAlignment="1">
      <alignment horizontal="left" vertical="top" wrapText="1" indent="1" readingOrder="1"/>
    </xf>
    <xf numFmtId="165" fontId="29" fillId="0" borderId="7" xfId="2" applyNumberFormat="1" applyFont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top" wrapText="1" readingOrder="1"/>
    </xf>
    <xf numFmtId="0" fontId="21" fillId="2" borderId="5" xfId="0" applyFont="1" applyFill="1" applyBorder="1" applyAlignment="1">
      <alignment horizontal="center" vertical="top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4" xfId="0" applyFont="1" applyFill="1" applyBorder="1" applyAlignment="1">
      <alignment horizontal="center" vertical="center" wrapText="1" readingOrder="1"/>
    </xf>
    <xf numFmtId="0" fontId="10" fillId="2" borderId="5" xfId="0" applyFont="1" applyFill="1" applyBorder="1" applyAlignment="1">
      <alignment horizontal="center" vertical="center" wrapText="1" readingOrder="1"/>
    </xf>
    <xf numFmtId="14" fontId="14" fillId="0" borderId="7" xfId="2" applyNumberFormat="1" applyFont="1" applyBorder="1" applyAlignment="1">
      <alignment horizontal="center" vertical="top" wrapText="1"/>
    </xf>
    <xf numFmtId="14" fontId="14" fillId="0" borderId="8" xfId="2" applyNumberFormat="1" applyFont="1" applyBorder="1" applyAlignment="1">
      <alignment horizontal="center" vertical="top" wrapText="1"/>
    </xf>
    <xf numFmtId="14" fontId="14" fillId="0" borderId="31" xfId="2" applyNumberFormat="1" applyFont="1" applyBorder="1" applyAlignment="1">
      <alignment horizontal="center" vertical="top" wrapText="1"/>
    </xf>
  </cellXfs>
  <cellStyles count="6">
    <cellStyle name="Ezres 2" xfId="5" xr:uid="{00000000-0005-0000-0000-000030000000}"/>
    <cellStyle name="Normal" xfId="0" builtinId="0"/>
    <cellStyle name="Normál 2" xfId="3" xr:uid="{00000000-0005-0000-0000-000031000000}"/>
    <cellStyle name="Normal_IFRS tábla 2005" xfId="2" xr:uid="{00000000-0005-0000-0000-000001000000}"/>
    <cellStyle name="Percent" xfId="1" builtinId="5"/>
    <cellStyle name="Százalék 2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1" dT="2023-05-25T09:54:11.66" personId="{00000000-0000-0000-0000-000000000000}" id="{29D9ADD6-2451-4441-8746-C8A054F2E017}">
    <text>Impact eredménnyel módosítva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showGridLines="0" zoomScale="70" zoomScaleNormal="70" workbookViewId="0">
      <selection activeCell="B12" sqref="B12"/>
    </sheetView>
  </sheetViews>
  <sheetFormatPr defaultRowHeight="15" x14ac:dyDescent="0.25"/>
  <cols>
    <col min="1" max="1" width="59.85546875" customWidth="1"/>
    <col min="2" max="3" width="13.28515625" customWidth="1"/>
    <col min="4" max="4" width="8.7109375" bestFit="1" customWidth="1"/>
    <col min="5" max="5" width="12.7109375" bestFit="1" customWidth="1"/>
    <col min="6" max="7" width="13.28515625" customWidth="1"/>
    <col min="8" max="8" width="9.42578125" bestFit="1" customWidth="1"/>
    <col min="9" max="9" width="11.28515625" bestFit="1" customWidth="1"/>
  </cols>
  <sheetData>
    <row r="1" spans="1:9" s="1" customFormat="1" ht="15.75" thickBot="1" x14ac:dyDescent="0.3">
      <c r="A1" s="116" t="s">
        <v>13</v>
      </c>
      <c r="B1" s="116" t="s">
        <v>125</v>
      </c>
      <c r="C1" s="116" t="s">
        <v>126</v>
      </c>
      <c r="D1" s="197" t="s">
        <v>0</v>
      </c>
      <c r="E1" s="198"/>
      <c r="F1" s="116" t="s">
        <v>127</v>
      </c>
      <c r="G1" s="116" t="s">
        <v>128</v>
      </c>
      <c r="H1" s="197" t="s">
        <v>0</v>
      </c>
      <c r="I1" s="198"/>
    </row>
    <row r="2" spans="1:9" s="1" customFormat="1" ht="30.75" thickBot="1" x14ac:dyDescent="0.3">
      <c r="A2" s="117" t="s">
        <v>81</v>
      </c>
      <c r="B2" s="137" t="s">
        <v>14</v>
      </c>
      <c r="C2" s="137" t="s">
        <v>14</v>
      </c>
      <c r="D2" s="138" t="s">
        <v>62</v>
      </c>
      <c r="E2" s="138" t="s">
        <v>1</v>
      </c>
      <c r="F2" s="137" t="s">
        <v>14</v>
      </c>
      <c r="G2" s="137" t="s">
        <v>14</v>
      </c>
      <c r="H2" s="138" t="s">
        <v>62</v>
      </c>
      <c r="I2" s="138" t="s">
        <v>1</v>
      </c>
    </row>
    <row r="3" spans="1:9" ht="15.75" thickBot="1" x14ac:dyDescent="0.3">
      <c r="A3" s="96" t="s">
        <v>15</v>
      </c>
      <c r="B3" s="139">
        <v>8889.1610591269655</v>
      </c>
      <c r="C3" s="139">
        <v>9391.577142512715</v>
      </c>
      <c r="D3" s="140">
        <v>-502.41608338574952</v>
      </c>
      <c r="E3" s="141">
        <v>-5.3496454936356748E-2</v>
      </c>
      <c r="F3" s="139">
        <v>8889.1610591269655</v>
      </c>
      <c r="G3" s="139">
        <v>9391.577142512715</v>
      </c>
      <c r="H3" s="140">
        <v>-502.41608338574952</v>
      </c>
      <c r="I3" s="141">
        <v>-5.3496454936356748E-2</v>
      </c>
    </row>
    <row r="4" spans="1:9" ht="15.75" thickBot="1" x14ac:dyDescent="0.3">
      <c r="A4" s="96" t="s">
        <v>16</v>
      </c>
      <c r="B4" s="139">
        <v>100.86980885338319</v>
      </c>
      <c r="C4" s="139">
        <v>34.374635365954234</v>
      </c>
      <c r="D4" s="140">
        <v>66.495173487428957</v>
      </c>
      <c r="E4" s="141">
        <v>1.9344255663956209</v>
      </c>
      <c r="F4" s="139">
        <v>100.86980885338319</v>
      </c>
      <c r="G4" s="139">
        <v>34.374635365954234</v>
      </c>
      <c r="H4" s="140">
        <v>66.495173487428957</v>
      </c>
      <c r="I4" s="141">
        <v>1.9344255663956209</v>
      </c>
    </row>
    <row r="5" spans="1:9" ht="15.75" thickBot="1" x14ac:dyDescent="0.3">
      <c r="A5" s="96"/>
      <c r="B5" s="142"/>
      <c r="C5" s="142"/>
      <c r="D5" s="143"/>
      <c r="E5" s="144"/>
      <c r="F5" s="142"/>
      <c r="G5" s="142"/>
      <c r="H5" s="143"/>
      <c r="I5" s="144"/>
    </row>
    <row r="6" spans="1:9" ht="15.75" thickBot="1" x14ac:dyDescent="0.3">
      <c r="A6" s="96" t="s">
        <v>17</v>
      </c>
      <c r="B6" s="139">
        <v>177.77338500336796</v>
      </c>
      <c r="C6" s="139">
        <v>2584.5758135685628</v>
      </c>
      <c r="D6" s="140">
        <v>-2406.802428565195</v>
      </c>
      <c r="E6" s="141">
        <v>-0.93121757772780767</v>
      </c>
      <c r="F6" s="139">
        <v>177.77338500336796</v>
      </c>
      <c r="G6" s="139">
        <v>2584.5758135685628</v>
      </c>
      <c r="H6" s="140">
        <v>-2406.802428565195</v>
      </c>
      <c r="I6" s="141">
        <v>-0.93121757772780767</v>
      </c>
    </row>
    <row r="7" spans="1:9" ht="15.75" thickBot="1" x14ac:dyDescent="0.3">
      <c r="A7" s="96" t="s">
        <v>18</v>
      </c>
      <c r="B7" s="139">
        <v>29.947681282364158</v>
      </c>
      <c r="C7" s="139">
        <v>37.769334386164061</v>
      </c>
      <c r="D7" s="140">
        <v>-7.8216531037999033</v>
      </c>
      <c r="E7" s="141">
        <v>-0.2070900435742174</v>
      </c>
      <c r="F7" s="139">
        <v>29.947681282364158</v>
      </c>
      <c r="G7" s="139">
        <v>37.769334386164061</v>
      </c>
      <c r="H7" s="140">
        <v>-7.8216531037999033</v>
      </c>
      <c r="I7" s="141">
        <v>-0.2070900435742174</v>
      </c>
    </row>
    <row r="8" spans="1:9" ht="15.75" thickBot="1" x14ac:dyDescent="0.3">
      <c r="A8" s="96" t="s">
        <v>19</v>
      </c>
      <c r="B8" s="139">
        <v>55.610789641636103</v>
      </c>
      <c r="C8" s="139">
        <v>493.2123414322437</v>
      </c>
      <c r="D8" s="140">
        <v>-437.60155179060757</v>
      </c>
      <c r="E8" s="141">
        <v>-0.88724777348403838</v>
      </c>
      <c r="F8" s="139">
        <v>55.610789641636103</v>
      </c>
      <c r="G8" s="139">
        <v>493.2123414322437</v>
      </c>
      <c r="H8" s="140">
        <v>-437.60155179060757</v>
      </c>
      <c r="I8" s="141">
        <v>-0.88724777348403838</v>
      </c>
    </row>
    <row r="9" spans="1:9" ht="15.75" thickBot="1" x14ac:dyDescent="0.3">
      <c r="A9" s="96" t="s">
        <v>105</v>
      </c>
      <c r="B9" s="151">
        <v>6927.2499810042327</v>
      </c>
      <c r="C9" s="151">
        <v>4789.3931493800555</v>
      </c>
      <c r="D9" s="140">
        <v>2137.8568316241772</v>
      </c>
      <c r="E9" s="141">
        <v>0.44637321784721384</v>
      </c>
      <c r="F9" s="139">
        <v>6927.2499810042327</v>
      </c>
      <c r="G9" s="139">
        <v>4789.3931493800555</v>
      </c>
      <c r="H9" s="140">
        <v>2137.8568316241772</v>
      </c>
      <c r="I9" s="141">
        <v>0.44637321784721384</v>
      </c>
    </row>
    <row r="10" spans="1:9" ht="15.75" thickBot="1" x14ac:dyDescent="0.3">
      <c r="A10" s="96" t="s">
        <v>20</v>
      </c>
      <c r="B10" s="139">
        <v>672.26063903880959</v>
      </c>
      <c r="C10" s="139">
        <v>578.36957802871882</v>
      </c>
      <c r="D10" s="140">
        <v>93.891061010090766</v>
      </c>
      <c r="E10" s="141">
        <v>0.16233748208213783</v>
      </c>
      <c r="F10" s="139">
        <v>672.26063903880959</v>
      </c>
      <c r="G10" s="139">
        <v>578.36957802871882</v>
      </c>
      <c r="H10" s="140">
        <v>93.891061010090766</v>
      </c>
      <c r="I10" s="141">
        <v>0.16233748208213783</v>
      </c>
    </row>
    <row r="11" spans="1:9" ht="15.75" thickBot="1" x14ac:dyDescent="0.3">
      <c r="A11" s="96" t="s">
        <v>22</v>
      </c>
      <c r="B11" s="139">
        <v>135.60804004852571</v>
      </c>
      <c r="C11" s="139">
        <v>110.85247771586248</v>
      </c>
      <c r="D11" s="140">
        <v>24.755562332663231</v>
      </c>
      <c r="E11" s="141">
        <v>0.22331988280962731</v>
      </c>
      <c r="F11" s="139">
        <v>135.60804004852571</v>
      </c>
      <c r="G11" s="139">
        <v>110.85247771586248</v>
      </c>
      <c r="H11" s="140">
        <v>24.755562332663231</v>
      </c>
      <c r="I11" s="141">
        <v>0.22331988280962731</v>
      </c>
    </row>
    <row r="12" spans="1:9" ht="15.75" thickBot="1" x14ac:dyDescent="0.3">
      <c r="A12" s="95" t="s">
        <v>65</v>
      </c>
      <c r="B12" s="145">
        <v>991.58035196141282</v>
      </c>
      <c r="C12" s="145">
        <v>831.77908336706241</v>
      </c>
      <c r="D12" s="146">
        <v>159.8012685943504</v>
      </c>
      <c r="E12" s="147">
        <v>0.19211984502840693</v>
      </c>
      <c r="F12" s="145">
        <v>991.58035196141282</v>
      </c>
      <c r="G12" s="145">
        <v>831.77908336706241</v>
      </c>
      <c r="H12" s="146">
        <v>159.8012685943504</v>
      </c>
      <c r="I12" s="147">
        <v>0.19211984502840693</v>
      </c>
    </row>
    <row r="13" spans="1:9" ht="15.75" thickBot="1" x14ac:dyDescent="0.3">
      <c r="A13" s="96" t="s">
        <v>21</v>
      </c>
      <c r="B13" s="139">
        <v>204.4025390632344</v>
      </c>
      <c r="C13" s="139">
        <v>177.21366649454933</v>
      </c>
      <c r="D13" s="140">
        <v>27.188872568685071</v>
      </c>
      <c r="E13" s="141">
        <v>0.15342424264734308</v>
      </c>
      <c r="F13" s="139">
        <v>204.4025390632344</v>
      </c>
      <c r="G13" s="139">
        <v>177.21366649454933</v>
      </c>
      <c r="H13" s="140">
        <v>27.188872568685071</v>
      </c>
      <c r="I13" s="141">
        <v>0.15342424264734308</v>
      </c>
    </row>
    <row r="14" spans="1:9" ht="15.75" thickBot="1" x14ac:dyDescent="0.3">
      <c r="A14" s="96" t="s">
        <v>55</v>
      </c>
      <c r="B14" s="139">
        <v>110.66884552676856</v>
      </c>
      <c r="C14" s="139">
        <v>70.375110376042642</v>
      </c>
      <c r="D14" s="140">
        <v>40.293735150725922</v>
      </c>
      <c r="E14" s="141">
        <v>0.57255661746632036</v>
      </c>
      <c r="F14" s="139">
        <v>110.66884552676856</v>
      </c>
      <c r="G14" s="139">
        <v>70.375110376042642</v>
      </c>
      <c r="H14" s="140">
        <v>40.293735150725922</v>
      </c>
      <c r="I14" s="141">
        <v>0.57255661746632036</v>
      </c>
    </row>
    <row r="15" spans="1:9" ht="15.75" thickBot="1" x14ac:dyDescent="0.3">
      <c r="A15" s="95" t="s">
        <v>37</v>
      </c>
      <c r="B15" s="145">
        <v>676.50896737140988</v>
      </c>
      <c r="C15" s="145">
        <v>584.19030649647038</v>
      </c>
      <c r="D15" s="146">
        <v>92.318660874939496</v>
      </c>
      <c r="E15" s="147">
        <v>0.15802840247144237</v>
      </c>
      <c r="F15" s="145">
        <v>676.50896737140988</v>
      </c>
      <c r="G15" s="145">
        <v>584.19030649647038</v>
      </c>
      <c r="H15" s="146">
        <v>92.318660874939496</v>
      </c>
      <c r="I15" s="147">
        <v>0.15802840247144237</v>
      </c>
    </row>
    <row r="16" spans="1:9" ht="15.75" thickBot="1" x14ac:dyDescent="0.3">
      <c r="A16" s="96" t="s">
        <v>23</v>
      </c>
      <c r="B16" s="139">
        <v>163.16108422640323</v>
      </c>
      <c r="C16" s="139">
        <v>572.86578084499502</v>
      </c>
      <c r="D16" s="140">
        <v>-409.70469661859181</v>
      </c>
      <c r="E16" s="141">
        <v>-0.71518444689481109</v>
      </c>
      <c r="F16" s="139">
        <v>163.16108422640323</v>
      </c>
      <c r="G16" s="139">
        <v>572.86578084499502</v>
      </c>
      <c r="H16" s="140">
        <v>-409.70469661859181</v>
      </c>
      <c r="I16" s="141">
        <v>-0.71518444689481109</v>
      </c>
    </row>
    <row r="17" spans="1:9" ht="15.75" thickBot="1" x14ac:dyDescent="0.3">
      <c r="A17" s="96" t="s">
        <v>24</v>
      </c>
      <c r="B17" s="139">
        <v>222.55991686292083</v>
      </c>
      <c r="C17" s="139">
        <v>293.22524261509801</v>
      </c>
      <c r="D17" s="140">
        <v>-70.665325752177182</v>
      </c>
      <c r="E17" s="141">
        <v>-0.24099332350092381</v>
      </c>
      <c r="F17" s="139">
        <v>222.55991686292083</v>
      </c>
      <c r="G17" s="139">
        <v>293.22524261509801</v>
      </c>
      <c r="H17" s="140">
        <v>-70.665325752177182</v>
      </c>
      <c r="I17" s="141">
        <v>-0.24099332350092381</v>
      </c>
    </row>
    <row r="18" spans="1:9" ht="30.75" thickBot="1" x14ac:dyDescent="0.3">
      <c r="A18" s="96" t="s">
        <v>95</v>
      </c>
      <c r="B18" s="139">
        <v>1.0620978118622695</v>
      </c>
      <c r="C18" s="139">
        <v>2.8331764050542003</v>
      </c>
      <c r="D18" s="140">
        <v>-1.7710785931919308</v>
      </c>
      <c r="E18" s="141">
        <v>-0.6251211855472335</v>
      </c>
      <c r="F18" s="139">
        <v>1.0620978118622695</v>
      </c>
      <c r="G18" s="139">
        <v>2.8331764050542003</v>
      </c>
      <c r="H18" s="140">
        <v>-1.7710785931919308</v>
      </c>
      <c r="I18" s="141">
        <v>-0.6251211855472335</v>
      </c>
    </row>
    <row r="19" spans="1:9" ht="15.75" thickBot="1" x14ac:dyDescent="0.3">
      <c r="A19" s="95" t="s">
        <v>114</v>
      </c>
      <c r="B19" s="145">
        <v>618.17223254675446</v>
      </c>
      <c r="C19" s="145">
        <v>866.66402113142158</v>
      </c>
      <c r="D19" s="146">
        <v>-248.49178858466712</v>
      </c>
      <c r="E19" s="147">
        <v>-0.28672216975185316</v>
      </c>
      <c r="F19" s="145">
        <v>618.17223254675446</v>
      </c>
      <c r="G19" s="145">
        <v>866.66402113142158</v>
      </c>
      <c r="H19" s="146">
        <v>-248.49178858466712</v>
      </c>
      <c r="I19" s="147">
        <v>-0.28672216975185316</v>
      </c>
    </row>
    <row r="20" spans="1:9" ht="15.75" thickBot="1" x14ac:dyDescent="0.3">
      <c r="A20" s="96" t="s">
        <v>25</v>
      </c>
      <c r="B20" s="139">
        <v>176.3460766231519</v>
      </c>
      <c r="C20" s="139">
        <v>146.92558678097382</v>
      </c>
      <c r="D20" s="140">
        <v>29.420489842178085</v>
      </c>
      <c r="E20" s="141">
        <v>0.20024075102749839</v>
      </c>
      <c r="F20" s="139">
        <v>176.3460766231519</v>
      </c>
      <c r="G20" s="139">
        <v>146.92558678097382</v>
      </c>
      <c r="H20" s="140">
        <v>29.420489842178085</v>
      </c>
      <c r="I20" s="141">
        <v>0.20024075102749839</v>
      </c>
    </row>
    <row r="21" spans="1:9" ht="15.75" thickBot="1" x14ac:dyDescent="0.3">
      <c r="A21" s="95" t="s">
        <v>115</v>
      </c>
      <c r="B21" s="145">
        <v>441.82615592360253</v>
      </c>
      <c r="C21" s="145">
        <v>699.41643435044477</v>
      </c>
      <c r="D21" s="146">
        <v>-257.59027842684225</v>
      </c>
      <c r="E21" s="168">
        <v>-0.36829314522194345</v>
      </c>
      <c r="F21" s="145">
        <v>441.82615592360253</v>
      </c>
      <c r="G21" s="145">
        <v>699.41643435044477</v>
      </c>
      <c r="H21" s="146">
        <v>-257.59027842684225</v>
      </c>
      <c r="I21" s="168">
        <v>-0.36829314522194345</v>
      </c>
    </row>
    <row r="22" spans="1:9" ht="15.75" thickBot="1" x14ac:dyDescent="0.3">
      <c r="A22" s="96" t="s">
        <v>112</v>
      </c>
      <c r="B22" s="139">
        <v>0</v>
      </c>
      <c r="C22" s="139">
        <v>0</v>
      </c>
      <c r="D22" s="140">
        <v>0</v>
      </c>
      <c r="E22" s="141" t="e">
        <v>#DIV/0!</v>
      </c>
      <c r="F22" s="139">
        <v>0</v>
      </c>
      <c r="G22" s="139">
        <v>0</v>
      </c>
      <c r="H22" s="140">
        <v>0</v>
      </c>
      <c r="I22" s="141" t="e">
        <v>#DIV/0!</v>
      </c>
    </row>
    <row r="23" spans="1:9" ht="15.75" thickBot="1" x14ac:dyDescent="0.3">
      <c r="A23" s="95" t="s">
        <v>26</v>
      </c>
      <c r="B23" s="145">
        <v>441.82615592360253</v>
      </c>
      <c r="C23" s="145">
        <v>699.41643435044477</v>
      </c>
      <c r="D23" s="145">
        <v>-257.59027842684225</v>
      </c>
      <c r="E23" s="168">
        <v>-0.36829314522194345</v>
      </c>
      <c r="F23" s="145">
        <v>441.82615592360253</v>
      </c>
      <c r="G23" s="145">
        <v>699.41643435044477</v>
      </c>
      <c r="H23" s="145">
        <v>-257.59027842684225</v>
      </c>
      <c r="I23" s="168">
        <v>-0.36829314522194345</v>
      </c>
    </row>
    <row r="24" spans="1:9" ht="15.75" thickBot="1" x14ac:dyDescent="0.3">
      <c r="A24" s="96" t="s">
        <v>27</v>
      </c>
      <c r="B24" s="139">
        <v>412.06783239208414</v>
      </c>
      <c r="C24" s="139">
        <v>-499.16661563827006</v>
      </c>
      <c r="D24" s="140">
        <v>911.2344480303542</v>
      </c>
      <c r="E24" s="141">
        <v>-1.8255116017027397</v>
      </c>
      <c r="F24" s="139">
        <v>412.06783239208414</v>
      </c>
      <c r="G24" s="139">
        <v>-499.16661563827006</v>
      </c>
      <c r="H24" s="140">
        <v>911.2344480303542</v>
      </c>
      <c r="I24" s="141">
        <v>-1.8255116017027397</v>
      </c>
    </row>
    <row r="25" spans="1:9" ht="15.75" thickBot="1" x14ac:dyDescent="0.3">
      <c r="A25" s="95" t="s">
        <v>28</v>
      </c>
      <c r="B25" s="145">
        <v>853.89398831568667</v>
      </c>
      <c r="C25" s="145">
        <v>200.24981871217472</v>
      </c>
      <c r="D25" s="146">
        <v>653.64416960351195</v>
      </c>
      <c r="E25" s="147">
        <v>3.2641436272310189</v>
      </c>
      <c r="F25" s="145">
        <v>853.89398831568667</v>
      </c>
      <c r="G25" s="145">
        <v>200.24981871217472</v>
      </c>
      <c r="H25" s="146">
        <v>653.64416960351195</v>
      </c>
      <c r="I25" s="147">
        <v>3.2641436272310189</v>
      </c>
    </row>
    <row r="26" spans="1:9" ht="15.75" thickBot="1" x14ac:dyDescent="0.3">
      <c r="A26" s="97" t="s">
        <v>29</v>
      </c>
      <c r="B26" s="152"/>
      <c r="C26" s="152"/>
      <c r="D26" s="148"/>
      <c r="E26" s="149"/>
      <c r="F26" s="152"/>
      <c r="G26" s="152"/>
      <c r="H26" s="148"/>
      <c r="I26" s="149"/>
    </row>
    <row r="27" spans="1:9" ht="15.75" thickBot="1" x14ac:dyDescent="0.3">
      <c r="A27" s="96" t="s">
        <v>30</v>
      </c>
      <c r="B27" s="139">
        <v>835.51195840076093</v>
      </c>
      <c r="C27" s="139">
        <v>211.90647037615091</v>
      </c>
      <c r="D27" s="140">
        <v>623.60548802461005</v>
      </c>
      <c r="E27" s="141">
        <v>2.9428336327704412</v>
      </c>
      <c r="F27" s="139">
        <v>835.51195840076093</v>
      </c>
      <c r="G27" s="139">
        <v>211.90647037615091</v>
      </c>
      <c r="H27" s="140">
        <v>623.60548802461005</v>
      </c>
      <c r="I27" s="141">
        <v>2.9428336327704412</v>
      </c>
    </row>
    <row r="28" spans="1:9" ht="15.75" thickBot="1" x14ac:dyDescent="0.3">
      <c r="A28" s="96" t="s">
        <v>31</v>
      </c>
      <c r="B28" s="139">
        <v>18.38202991492755</v>
      </c>
      <c r="C28" s="139">
        <v>-11.656579873974264</v>
      </c>
      <c r="D28" s="140">
        <v>30.038609788901816</v>
      </c>
      <c r="E28" s="141">
        <v>-2.5769659809022758</v>
      </c>
      <c r="F28" s="139">
        <v>18.38202991492755</v>
      </c>
      <c r="G28" s="139">
        <v>-11.656579873974264</v>
      </c>
      <c r="H28" s="140">
        <v>30.038609788901816</v>
      </c>
      <c r="I28" s="141">
        <v>-2.5769659809022758</v>
      </c>
    </row>
    <row r="29" spans="1:9" ht="15.75" thickBot="1" x14ac:dyDescent="0.3">
      <c r="A29" s="98"/>
      <c r="B29" s="150"/>
      <c r="C29" s="150"/>
      <c r="D29" s="148"/>
      <c r="E29" s="149"/>
      <c r="F29" s="150"/>
      <c r="G29" s="153"/>
      <c r="H29" s="148"/>
      <c r="I29" s="149"/>
    </row>
    <row r="30" spans="1:9" ht="15.75" thickBot="1" x14ac:dyDescent="0.3">
      <c r="A30" s="95" t="s">
        <v>118</v>
      </c>
      <c r="B30" s="145">
        <v>12.235980848952527</v>
      </c>
      <c r="C30" s="145">
        <v>19.8</v>
      </c>
      <c r="D30" s="146">
        <v>-7.5640191510474732</v>
      </c>
      <c r="E30" s="147">
        <v>-0.38202116924482188</v>
      </c>
      <c r="F30" s="145">
        <v>12.235980848952527</v>
      </c>
      <c r="G30" s="145">
        <v>19.8</v>
      </c>
      <c r="H30" s="146">
        <v>-7.5640191510474732</v>
      </c>
      <c r="I30" s="147">
        <v>-0.38202116924482188</v>
      </c>
    </row>
  </sheetData>
  <mergeCells count="2">
    <mergeCell ref="D1:E1"/>
    <mergeCell ref="H1:I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7"/>
  <sheetViews>
    <sheetView showGridLines="0" zoomScale="85" zoomScaleNormal="85" zoomScaleSheetLayoutView="100" workbookViewId="0">
      <selection activeCell="A4" sqref="A4:XFD4"/>
    </sheetView>
  </sheetViews>
  <sheetFormatPr defaultRowHeight="15" x14ac:dyDescent="0.25"/>
  <cols>
    <col min="1" max="1" width="37.28515625" bestFit="1" customWidth="1"/>
    <col min="2" max="3" width="17" customWidth="1"/>
    <col min="4" max="4" width="9.42578125" bestFit="1" customWidth="1"/>
    <col min="5" max="5" width="12.5703125" bestFit="1" customWidth="1"/>
  </cols>
  <sheetData>
    <row r="1" spans="1:5" ht="15" customHeight="1" thickBot="1" x14ac:dyDescent="0.3">
      <c r="A1" s="199" t="s">
        <v>80</v>
      </c>
      <c r="B1" s="199" t="s">
        <v>129</v>
      </c>
      <c r="C1" s="199" t="s">
        <v>130</v>
      </c>
      <c r="D1" s="201" t="s">
        <v>0</v>
      </c>
      <c r="E1" s="202"/>
    </row>
    <row r="2" spans="1:5" ht="15.75" thickBot="1" x14ac:dyDescent="0.3">
      <c r="A2" s="200"/>
      <c r="B2" s="200"/>
      <c r="C2" s="200"/>
      <c r="D2" s="2" t="s">
        <v>62</v>
      </c>
      <c r="E2" s="2" t="s">
        <v>1</v>
      </c>
    </row>
    <row r="3" spans="1:5" ht="15.75" thickBot="1" x14ac:dyDescent="0.3">
      <c r="A3" s="172" t="s">
        <v>116</v>
      </c>
      <c r="B3" s="173">
        <v>11781.106294074913</v>
      </c>
      <c r="C3" s="173">
        <v>11513.325016840281</v>
      </c>
      <c r="D3" s="174">
        <v>267.78127723463149</v>
      </c>
      <c r="E3" s="175">
        <v>2.3258379038457948E-2</v>
      </c>
    </row>
    <row r="4" spans="1:5" ht="15.75" thickBot="1" x14ac:dyDescent="0.3">
      <c r="A4" s="172" t="s">
        <v>2</v>
      </c>
      <c r="B4" s="173">
        <v>1654.6156255046667</v>
      </c>
      <c r="C4" s="173">
        <v>1627.2719080117333</v>
      </c>
      <c r="D4" s="174">
        <v>27.343717492933365</v>
      </c>
      <c r="E4" s="175">
        <v>1.6803410271085565E-2</v>
      </c>
    </row>
    <row r="5" spans="1:5" ht="15.75" thickBot="1" x14ac:dyDescent="0.3">
      <c r="A5" s="172" t="s">
        <v>107</v>
      </c>
      <c r="B5" s="173">
        <v>1532.3058131290215</v>
      </c>
      <c r="C5" s="173">
        <v>1483.8159987443601</v>
      </c>
      <c r="D5" s="174">
        <v>48.489814384661486</v>
      </c>
      <c r="E5" s="175">
        <v>3.267912896591943E-2</v>
      </c>
    </row>
    <row r="6" spans="1:5" ht="15.75" thickBot="1" x14ac:dyDescent="0.3">
      <c r="A6" s="172" t="s">
        <v>59</v>
      </c>
      <c r="B6" s="173">
        <v>1347.6172223789854</v>
      </c>
      <c r="C6" s="173">
        <v>1320.9709958185722</v>
      </c>
      <c r="D6" s="174">
        <v>26.646226560413197</v>
      </c>
      <c r="E6" s="175">
        <v>2.0171696914436193E-2</v>
      </c>
    </row>
    <row r="7" spans="1:5" ht="15.75" thickBot="1" x14ac:dyDescent="0.3">
      <c r="A7" s="176" t="s">
        <v>60</v>
      </c>
      <c r="B7" s="177">
        <v>16315.644955087586</v>
      </c>
      <c r="C7" s="177">
        <v>15945.383919414946</v>
      </c>
      <c r="D7" s="178">
        <v>370.26103567263999</v>
      </c>
      <c r="E7" s="179">
        <v>2.3220578290486547E-2</v>
      </c>
    </row>
    <row r="8" spans="1:5" ht="15.75" thickBot="1" x14ac:dyDescent="0.3">
      <c r="A8" s="172" t="s">
        <v>5</v>
      </c>
      <c r="B8" s="173">
        <v>2078.2531935416273</v>
      </c>
      <c r="C8" s="173">
        <v>2278.40505924217</v>
      </c>
      <c r="D8" s="174">
        <v>-200.15186570054266</v>
      </c>
      <c r="E8" s="175">
        <v>-8.7847358347736479E-2</v>
      </c>
    </row>
    <row r="9" spans="1:5" ht="15.75" thickBot="1" x14ac:dyDescent="0.3">
      <c r="A9" s="172" t="s">
        <v>6</v>
      </c>
      <c r="B9" s="173">
        <v>3493.0021537048278</v>
      </c>
      <c r="C9" s="173">
        <v>3311.7551593203434</v>
      </c>
      <c r="D9" s="174">
        <v>181.24699438448442</v>
      </c>
      <c r="E9" s="175">
        <v>5.4728379866608536E-2</v>
      </c>
    </row>
    <row r="10" spans="1:5" ht="15.75" thickBot="1" x14ac:dyDescent="0.3">
      <c r="A10" s="172" t="s">
        <v>53</v>
      </c>
      <c r="B10" s="173">
        <v>0.5</v>
      </c>
      <c r="C10" s="173">
        <v>0.5</v>
      </c>
      <c r="D10" s="174">
        <v>0</v>
      </c>
      <c r="E10" s="175">
        <v>0</v>
      </c>
    </row>
    <row r="11" spans="1:5" ht="15.75" thickBot="1" x14ac:dyDescent="0.3">
      <c r="A11" s="180" t="s">
        <v>98</v>
      </c>
      <c r="B11" s="181">
        <v>8189.4580015644997</v>
      </c>
      <c r="C11" s="173">
        <v>8292.6489225835794</v>
      </c>
      <c r="D11" s="174">
        <v>-103.19092101907972</v>
      </c>
      <c r="E11" s="175">
        <v>-1.244366208945097E-2</v>
      </c>
    </row>
    <row r="12" spans="1:5" ht="15.75" thickBot="1" x14ac:dyDescent="0.3">
      <c r="A12" s="180" t="s">
        <v>108</v>
      </c>
      <c r="B12" s="181">
        <v>1195.9152905691089</v>
      </c>
      <c r="C12" s="173">
        <v>855.27825671950893</v>
      </c>
      <c r="D12" s="174">
        <v>340.63703384960002</v>
      </c>
      <c r="E12" s="175">
        <v>0.39827626994300286</v>
      </c>
    </row>
    <row r="13" spans="1:5" ht="15.75" thickBot="1" x14ac:dyDescent="0.3">
      <c r="A13" s="180" t="s">
        <v>119</v>
      </c>
      <c r="B13" s="173">
        <v>527.4</v>
      </c>
      <c r="C13" s="173">
        <v>527.4</v>
      </c>
      <c r="D13" s="174">
        <v>0</v>
      </c>
      <c r="E13" s="175">
        <v>0</v>
      </c>
    </row>
    <row r="14" spans="1:5" ht="15.75" thickBot="1" x14ac:dyDescent="0.3">
      <c r="A14" s="172" t="s">
        <v>59</v>
      </c>
      <c r="B14" s="182">
        <v>2265.4919863299019</v>
      </c>
      <c r="C14" s="182">
        <v>2286.0736595684975</v>
      </c>
      <c r="D14" s="174">
        <v>-20.581673238595613</v>
      </c>
      <c r="E14" s="175">
        <v>-9.0030665251969438E-3</v>
      </c>
    </row>
    <row r="15" spans="1:5" x14ac:dyDescent="0.25">
      <c r="A15" s="183" t="s">
        <v>10</v>
      </c>
      <c r="B15" s="184">
        <v>17750.020625709963</v>
      </c>
      <c r="C15" s="184">
        <v>17552.061057434097</v>
      </c>
      <c r="D15" s="185">
        <v>197.95956827586633</v>
      </c>
      <c r="E15" s="186">
        <v>1.1278422951475629E-2</v>
      </c>
    </row>
    <row r="16" spans="1:5" x14ac:dyDescent="0.25">
      <c r="A16" s="187" t="s">
        <v>12</v>
      </c>
      <c r="B16" s="188">
        <v>34065.665580797548</v>
      </c>
      <c r="C16" s="188">
        <v>33497.444976849045</v>
      </c>
      <c r="D16" s="189">
        <v>568.22060394850268</v>
      </c>
      <c r="E16" s="190">
        <v>1.6963102837879569E-2</v>
      </c>
    </row>
    <row r="17" spans="1:5" ht="15.75" thickBot="1" x14ac:dyDescent="0.3">
      <c r="A17" s="191"/>
      <c r="B17" s="192"/>
      <c r="C17" s="192"/>
      <c r="D17" s="193"/>
      <c r="E17" s="194"/>
    </row>
    <row r="18" spans="1:5" ht="15.75" thickBot="1" x14ac:dyDescent="0.3">
      <c r="A18" s="176" t="s">
        <v>3</v>
      </c>
      <c r="B18" s="177">
        <v>6253.2177827927308</v>
      </c>
      <c r="C18" s="177">
        <v>5467.5586386963296</v>
      </c>
      <c r="D18" s="178">
        <v>785.65914409640118</v>
      </c>
      <c r="E18" s="179">
        <v>0.14369469008268956</v>
      </c>
    </row>
    <row r="19" spans="1:5" ht="15.75" thickBot="1" x14ac:dyDescent="0.3">
      <c r="A19" s="172" t="s">
        <v>4</v>
      </c>
      <c r="B19" s="173">
        <v>13698.3645100169</v>
      </c>
      <c r="C19" s="173">
        <v>13938.65561871</v>
      </c>
      <c r="D19" s="174">
        <v>-240.29110869309989</v>
      </c>
      <c r="E19" s="175">
        <v>-1.7239188288040826E-2</v>
      </c>
    </row>
    <row r="20" spans="1:5" ht="15.75" thickBot="1" x14ac:dyDescent="0.3">
      <c r="A20" s="172" t="s">
        <v>59</v>
      </c>
      <c r="B20" s="173">
        <v>7643.5303210522779</v>
      </c>
      <c r="C20" s="173">
        <v>7675.6230852452245</v>
      </c>
      <c r="D20" s="174">
        <v>-32.092764192946561</v>
      </c>
      <c r="E20" s="175">
        <v>-4.1811282076419523E-3</v>
      </c>
    </row>
    <row r="21" spans="1:5" ht="15.75" thickBot="1" x14ac:dyDescent="0.3">
      <c r="A21" s="176" t="s">
        <v>7</v>
      </c>
      <c r="B21" s="177">
        <v>21341.894831069178</v>
      </c>
      <c r="C21" s="177">
        <v>21614.278703955224</v>
      </c>
      <c r="D21" s="178">
        <v>-272.38387288604645</v>
      </c>
      <c r="E21" s="179">
        <v>-1.2602033896981377E-2</v>
      </c>
    </row>
    <row r="22" spans="1:5" ht="15.75" thickBot="1" x14ac:dyDescent="0.3">
      <c r="A22" s="172" t="s">
        <v>8</v>
      </c>
      <c r="B22" s="173">
        <v>152.25677345190024</v>
      </c>
      <c r="C22" s="173">
        <v>90.396563067799917</v>
      </c>
      <c r="D22" s="174">
        <v>61.860210384100327</v>
      </c>
      <c r="E22" s="175">
        <v>0.68432037994302353</v>
      </c>
    </row>
    <row r="23" spans="1:5" ht="15.75" thickBot="1" x14ac:dyDescent="0.3">
      <c r="A23" s="172" t="s">
        <v>9</v>
      </c>
      <c r="B23" s="173">
        <v>3364.8200891677998</v>
      </c>
      <c r="C23" s="173">
        <v>3578.7200389395998</v>
      </c>
      <c r="D23" s="174">
        <v>-213.89994977180004</v>
      </c>
      <c r="E23" s="175">
        <v>-5.9769958936262621E-2</v>
      </c>
    </row>
    <row r="24" spans="1:5" ht="15.75" thickBot="1" x14ac:dyDescent="0.3">
      <c r="A24" s="195" t="s">
        <v>109</v>
      </c>
      <c r="B24" s="173">
        <v>842.08034365359993</v>
      </c>
      <c r="C24" s="173">
        <v>769.75128521859995</v>
      </c>
      <c r="D24" s="174">
        <v>72.329058434999979</v>
      </c>
      <c r="E24" s="175">
        <v>9.3964193141242255E-2</v>
      </c>
    </row>
    <row r="25" spans="1:5" ht="15.75" thickBot="1" x14ac:dyDescent="0.3">
      <c r="A25" s="180" t="s">
        <v>59</v>
      </c>
      <c r="B25" s="181">
        <v>2111.3957607433895</v>
      </c>
      <c r="C25" s="181">
        <v>1976.7397453930234</v>
      </c>
      <c r="D25" s="174">
        <v>134.65601535036603</v>
      </c>
      <c r="E25" s="175">
        <v>6.8120254911752776E-2</v>
      </c>
    </row>
    <row r="26" spans="1:5" x14ac:dyDescent="0.25">
      <c r="A26" s="183" t="s">
        <v>11</v>
      </c>
      <c r="B26" s="184">
        <v>6470.5529670166898</v>
      </c>
      <c r="C26" s="184">
        <v>6415.6076326190232</v>
      </c>
      <c r="D26" s="185">
        <v>54.945334397666556</v>
      </c>
      <c r="E26" s="186">
        <v>8.5643227491511032E-3</v>
      </c>
    </row>
    <row r="27" spans="1:5" x14ac:dyDescent="0.25">
      <c r="A27" s="187" t="s">
        <v>61</v>
      </c>
      <c r="B27" s="188">
        <v>34065.665580878594</v>
      </c>
      <c r="C27" s="188">
        <v>33497.444975270577</v>
      </c>
      <c r="D27" s="189">
        <v>568.22060560801765</v>
      </c>
      <c r="E27" s="190">
        <v>1.6963102888220442E-2</v>
      </c>
    </row>
  </sheetData>
  <mergeCells count="4">
    <mergeCell ref="A1:A2"/>
    <mergeCell ref="B1:B2"/>
    <mergeCell ref="C1:C2"/>
    <mergeCell ref="D1:E1"/>
  </mergeCells>
  <pageMargins left="0.7" right="0.7" top="0.75" bottom="0.75" header="0.3" footer="0.3"/>
  <pageSetup paperSize="9" scale="3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2"/>
  <sheetViews>
    <sheetView showGridLines="0" tabSelected="1" topLeftCell="A37" zoomScale="85" zoomScaleNormal="85" workbookViewId="0">
      <selection activeCell="F11" sqref="F11:H11"/>
    </sheetView>
  </sheetViews>
  <sheetFormatPr defaultColWidth="9.28515625" defaultRowHeight="15" x14ac:dyDescent="0.25"/>
  <cols>
    <col min="1" max="1" width="45" bestFit="1" customWidth="1"/>
    <col min="2" max="2" width="8.7109375" customWidth="1"/>
    <col min="3" max="3" width="8.5703125" customWidth="1"/>
    <col min="4" max="9" width="8.5703125" style="103" customWidth="1"/>
    <col min="10" max="11" width="8.7109375" customWidth="1"/>
    <col min="12" max="12" width="9.140625" style="103" customWidth="1"/>
    <col min="13" max="15" width="8.5703125" customWidth="1"/>
    <col min="16" max="19" width="8.5703125" style="103" customWidth="1"/>
    <col min="20" max="33" width="8.5703125" customWidth="1"/>
  </cols>
  <sheetData>
    <row r="1" spans="1:33" x14ac:dyDescent="0.25">
      <c r="A1" s="3"/>
      <c r="B1" s="169"/>
      <c r="C1" s="169"/>
      <c r="J1" s="167"/>
      <c r="K1" s="167"/>
      <c r="M1" s="169"/>
      <c r="N1" s="154"/>
      <c r="O1" s="154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ht="18.75" x14ac:dyDescent="0.25">
      <c r="A2" s="12" t="s">
        <v>67</v>
      </c>
      <c r="B2" s="203" t="s">
        <v>32</v>
      </c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</row>
    <row r="3" spans="1:33" ht="27" customHeight="1" x14ac:dyDescent="0.25">
      <c r="A3" s="4"/>
      <c r="B3" s="155" t="s">
        <v>124</v>
      </c>
      <c r="C3" s="155" t="str">
        <f>+I3</f>
        <v>2023.1-3. hó</v>
      </c>
      <c r="D3" s="110" t="s">
        <v>64</v>
      </c>
      <c r="E3" s="111" t="s">
        <v>44</v>
      </c>
      <c r="F3" s="155" t="s">
        <v>123</v>
      </c>
      <c r="G3" s="155" t="s">
        <v>122</v>
      </c>
      <c r="H3" s="155" t="s">
        <v>121</v>
      </c>
      <c r="I3" s="155" t="s">
        <v>120</v>
      </c>
      <c r="J3" s="155" t="s">
        <v>113</v>
      </c>
      <c r="K3" s="155" t="s">
        <v>111</v>
      </c>
      <c r="L3" s="155" t="s">
        <v>110</v>
      </c>
      <c r="M3" s="155" t="s">
        <v>117</v>
      </c>
      <c r="N3" s="155" t="s">
        <v>103</v>
      </c>
      <c r="O3" s="155" t="s">
        <v>104</v>
      </c>
      <c r="P3" s="16" t="s">
        <v>102</v>
      </c>
      <c r="Q3" s="16" t="s">
        <v>100</v>
      </c>
      <c r="R3" s="16" t="s">
        <v>99</v>
      </c>
      <c r="S3" s="16" t="s">
        <v>97</v>
      </c>
      <c r="T3" s="16" t="s">
        <v>96</v>
      </c>
      <c r="U3" s="16" t="s">
        <v>63</v>
      </c>
      <c r="V3" s="16" t="s">
        <v>58</v>
      </c>
      <c r="W3" s="16" t="s">
        <v>57</v>
      </c>
      <c r="X3" s="16" t="s">
        <v>56</v>
      </c>
      <c r="Y3" s="16" t="s">
        <v>54</v>
      </c>
      <c r="Z3" s="16" t="s">
        <v>51</v>
      </c>
      <c r="AA3" s="16" t="s">
        <v>50</v>
      </c>
      <c r="AB3" s="16" t="s">
        <v>49</v>
      </c>
      <c r="AC3" s="16" t="s">
        <v>52</v>
      </c>
      <c r="AD3" s="16" t="s">
        <v>46</v>
      </c>
      <c r="AE3" s="16" t="s">
        <v>47</v>
      </c>
      <c r="AF3" s="16" t="s">
        <v>48</v>
      </c>
      <c r="AG3" s="20" t="s">
        <v>45</v>
      </c>
    </row>
    <row r="4" spans="1:33" x14ac:dyDescent="0.25">
      <c r="A4" s="4"/>
      <c r="B4" s="5"/>
      <c r="C4" s="5"/>
      <c r="D4" s="6"/>
      <c r="E4" s="119"/>
      <c r="F4" s="6"/>
      <c r="G4" s="6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6"/>
      <c r="AA4" s="5"/>
      <c r="AB4" s="5"/>
      <c r="AC4" s="7"/>
      <c r="AD4" s="7"/>
      <c r="AE4" s="7"/>
      <c r="AF4" s="7"/>
      <c r="AG4" s="24"/>
    </row>
    <row r="5" spans="1:33" x14ac:dyDescent="0.25">
      <c r="A5" s="4" t="s">
        <v>70</v>
      </c>
      <c r="B5" s="18">
        <v>7595.6092924481945</v>
      </c>
      <c r="C5" s="18">
        <f t="shared" ref="C5:C11" si="0">+I5</f>
        <v>5101.11727850855</v>
      </c>
      <c r="D5" s="120">
        <f>+B5-C5</f>
        <v>2494.4920139396445</v>
      </c>
      <c r="E5" s="121">
        <f>+D5/C5</f>
        <v>0.48900895191121285</v>
      </c>
      <c r="F5" s="18">
        <v>7526.5608044681931</v>
      </c>
      <c r="G5" s="18">
        <v>5837.8762369049682</v>
      </c>
      <c r="H5" s="18">
        <v>5804.2307883872663</v>
      </c>
      <c r="I5" s="18">
        <v>5101.11727850855</v>
      </c>
      <c r="J5" s="18">
        <v>6810.6416930083105</v>
      </c>
      <c r="K5" s="18">
        <v>6260.7949584594953</v>
      </c>
      <c r="L5" s="18">
        <v>7440.4825735432496</v>
      </c>
      <c r="M5" s="18">
        <v>2294.9983178192888</v>
      </c>
      <c r="N5" s="18">
        <v>2878.3786079295783</v>
      </c>
      <c r="O5" s="18">
        <v>2848.5276427268964</v>
      </c>
      <c r="P5" s="18">
        <v>2329.9409977771916</v>
      </c>
      <c r="Q5" s="18">
        <v>1613.4711993301739</v>
      </c>
      <c r="R5" s="18">
        <v>1638.8022204009999</v>
      </c>
      <c r="S5" s="18">
        <v>1360.6645762769404</v>
      </c>
      <c r="T5" s="18">
        <v>1374.2350820630029</v>
      </c>
      <c r="U5" s="25">
        <f t="shared" ref="U5:AG5" si="1">U58</f>
        <v>1627.5649668293108</v>
      </c>
      <c r="V5" s="83">
        <f t="shared" si="1"/>
        <v>1195.471418996081</v>
      </c>
      <c r="W5" s="18">
        <f t="shared" si="1"/>
        <v>1156.5176603535033</v>
      </c>
      <c r="X5" s="18">
        <f t="shared" si="1"/>
        <v>1146.1331188066888</v>
      </c>
      <c r="Y5" s="18">
        <f t="shared" si="1"/>
        <v>890.03318282303235</v>
      </c>
      <c r="Z5" s="18">
        <f t="shared" si="1"/>
        <v>1057.4799588544699</v>
      </c>
      <c r="AA5" s="18">
        <f t="shared" si="1"/>
        <v>645.08695079878146</v>
      </c>
      <c r="AB5" s="18">
        <f t="shared" si="1"/>
        <v>586.62375919173382</v>
      </c>
      <c r="AC5" s="18">
        <f t="shared" si="1"/>
        <v>485.12612074291383</v>
      </c>
      <c r="AD5" s="18">
        <f t="shared" si="1"/>
        <v>502.40206357484101</v>
      </c>
      <c r="AE5" s="18">
        <f t="shared" si="1"/>
        <v>504.98694421710792</v>
      </c>
      <c r="AF5" s="18">
        <f t="shared" si="1"/>
        <v>499.58715118355235</v>
      </c>
      <c r="AG5" s="22">
        <f t="shared" si="1"/>
        <v>376.45259016836604</v>
      </c>
    </row>
    <row r="6" spans="1:33" x14ac:dyDescent="0.25">
      <c r="A6" s="4" t="s">
        <v>68</v>
      </c>
      <c r="B6" s="18">
        <v>601.1889488613391</v>
      </c>
      <c r="C6" s="25">
        <f t="shared" si="0"/>
        <v>584.38180992090781</v>
      </c>
      <c r="D6" s="120">
        <f>+B6-C6</f>
        <v>16.807138940431287</v>
      </c>
      <c r="E6" s="121">
        <f>+D6/C6</f>
        <v>2.8760544313838277E-2</v>
      </c>
      <c r="F6" s="18">
        <v>540.18925133703567</v>
      </c>
      <c r="G6" s="18">
        <v>558.69078607983056</v>
      </c>
      <c r="H6" s="18">
        <v>576.65691242438561</v>
      </c>
      <c r="I6" s="25">
        <v>584.38180992090781</v>
      </c>
      <c r="J6" s="25">
        <v>573.60721136168331</v>
      </c>
      <c r="K6" s="25">
        <v>575.54623779264864</v>
      </c>
      <c r="L6" s="25">
        <v>713.84317629052521</v>
      </c>
      <c r="M6" s="25">
        <v>564.34282365476611</v>
      </c>
      <c r="N6" s="25">
        <v>518.74537417432555</v>
      </c>
      <c r="O6" s="25">
        <v>464.83111024977802</v>
      </c>
      <c r="P6" s="25">
        <v>453.86178726477038</v>
      </c>
      <c r="Q6" s="25">
        <v>444.84856389297897</v>
      </c>
      <c r="R6" s="25">
        <v>430.99459349206887</v>
      </c>
      <c r="S6" s="25">
        <v>390.37143370076751</v>
      </c>
      <c r="T6" s="18">
        <v>219.59449470337157</v>
      </c>
      <c r="U6" s="25">
        <f>U33</f>
        <v>425.98808903761727</v>
      </c>
      <c r="V6" s="62">
        <f>V33</f>
        <v>373.94648090326615</v>
      </c>
      <c r="W6" s="25">
        <f t="shared" ref="W6:AG6" si="2">W33</f>
        <v>385.46620896230775</v>
      </c>
      <c r="X6" s="25">
        <f t="shared" si="2"/>
        <v>400.48225376298984</v>
      </c>
      <c r="Y6" s="25">
        <f t="shared" si="2"/>
        <v>417.58124897545162</v>
      </c>
      <c r="Z6" s="25">
        <f t="shared" si="2"/>
        <v>350.11001290604196</v>
      </c>
      <c r="AA6" s="25">
        <f t="shared" si="2"/>
        <v>338.51664134665344</v>
      </c>
      <c r="AB6" s="25">
        <f t="shared" si="2"/>
        <v>365.03957893627552</v>
      </c>
      <c r="AC6" s="25">
        <f t="shared" si="2"/>
        <v>361.57424152174582</v>
      </c>
      <c r="AD6" s="25">
        <f t="shared" si="2"/>
        <v>307.22144800513792</v>
      </c>
      <c r="AE6" s="25">
        <f t="shared" si="2"/>
        <v>310.25675191387677</v>
      </c>
      <c r="AF6" s="25">
        <f t="shared" si="2"/>
        <v>320.01225714014703</v>
      </c>
      <c r="AG6" s="22">
        <f t="shared" si="2"/>
        <v>331.42461957685941</v>
      </c>
    </row>
    <row r="7" spans="1:33" x14ac:dyDescent="0.25">
      <c r="A7" s="4" t="s">
        <v>69</v>
      </c>
      <c r="B7" s="18">
        <v>417.30983408402739</v>
      </c>
      <c r="C7" s="25">
        <f t="shared" si="0"/>
        <v>331.79879847338901</v>
      </c>
      <c r="D7" s="120">
        <f t="shared" ref="D7:D11" si="3">+B7-C7</f>
        <v>85.511035610638373</v>
      </c>
      <c r="E7" s="121">
        <f t="shared" ref="E7:E11" si="4">+D7/C7</f>
        <v>0.25771954571287137</v>
      </c>
      <c r="F7" s="18">
        <v>421.3181057153277</v>
      </c>
      <c r="G7" s="18">
        <v>407.72842627414502</v>
      </c>
      <c r="H7" s="18">
        <v>351.43234377557155</v>
      </c>
      <c r="I7" s="25">
        <v>331.79879847338901</v>
      </c>
      <c r="J7" s="25">
        <v>362.59200229077265</v>
      </c>
      <c r="K7" s="25">
        <v>355.94553884255305</v>
      </c>
      <c r="L7" s="25">
        <v>432.4718773550693</v>
      </c>
      <c r="M7" s="25">
        <v>514.67683245318869</v>
      </c>
      <c r="N7" s="25">
        <v>482.91693531083632</v>
      </c>
      <c r="O7" s="25">
        <v>472.74790930453253</v>
      </c>
      <c r="P7" s="25">
        <v>533.28217205526562</v>
      </c>
      <c r="Q7" s="25">
        <v>462.4948030281854</v>
      </c>
      <c r="R7" s="25">
        <v>402.69962115288769</v>
      </c>
      <c r="S7" s="25">
        <v>393.74068094041206</v>
      </c>
      <c r="T7" s="18">
        <v>223.8729050289557</v>
      </c>
      <c r="U7" s="25">
        <f>U76</f>
        <v>334.89249846112023</v>
      </c>
      <c r="V7" s="62">
        <f>V76</f>
        <v>384.95326182382342</v>
      </c>
      <c r="W7" s="25">
        <f t="shared" ref="W7:AG7" si="5">W76</f>
        <v>368.45758286131235</v>
      </c>
      <c r="X7" s="25">
        <f t="shared" si="5"/>
        <v>379.55148937515054</v>
      </c>
      <c r="Y7" s="25">
        <f t="shared" si="5"/>
        <v>346.27398762023228</v>
      </c>
      <c r="Z7" s="25">
        <f t="shared" si="5"/>
        <v>354.55560650445676</v>
      </c>
      <c r="AA7" s="25">
        <f t="shared" si="5"/>
        <v>406.20835578522758</v>
      </c>
      <c r="AB7" s="25">
        <f t="shared" si="5"/>
        <v>413.45901679356712</v>
      </c>
      <c r="AC7" s="25">
        <f t="shared" si="5"/>
        <v>385.9297456968327</v>
      </c>
      <c r="AD7" s="25">
        <f t="shared" si="5"/>
        <v>338.53237512194994</v>
      </c>
      <c r="AE7" s="25">
        <f t="shared" si="5"/>
        <v>343.32800411404338</v>
      </c>
      <c r="AF7" s="25">
        <f t="shared" si="5"/>
        <v>398.00942162642059</v>
      </c>
      <c r="AG7" s="22">
        <f t="shared" si="5"/>
        <v>341.53488518242199</v>
      </c>
    </row>
    <row r="8" spans="1:33" x14ac:dyDescent="0.25">
      <c r="A8" s="4" t="s">
        <v>71</v>
      </c>
      <c r="B8" s="18">
        <v>80.236634148008065</v>
      </c>
      <c r="C8" s="18">
        <f t="shared" si="0"/>
        <v>76.845223144787496</v>
      </c>
      <c r="D8" s="120">
        <f t="shared" si="3"/>
        <v>3.3914110032205684</v>
      </c>
      <c r="E8" s="121">
        <f t="shared" si="4"/>
        <v>4.4133010022375241E-2</v>
      </c>
      <c r="F8" s="18">
        <v>107.12456861035781</v>
      </c>
      <c r="G8" s="18">
        <v>92.237187992339997</v>
      </c>
      <c r="H8" s="18">
        <v>101.95640606045248</v>
      </c>
      <c r="I8" s="18">
        <v>76.845223144787496</v>
      </c>
      <c r="J8" s="18">
        <v>29.375975982073964</v>
      </c>
      <c r="K8" s="18">
        <v>100.18590796507186</v>
      </c>
      <c r="L8" s="18">
        <v>107.80958766615726</v>
      </c>
      <c r="M8" s="18">
        <v>95.570298707580662</v>
      </c>
      <c r="N8" s="18">
        <v>86.753385513913031</v>
      </c>
      <c r="O8" s="18">
        <v>88.333892759783666</v>
      </c>
      <c r="P8" s="18">
        <v>73.765718188629052</v>
      </c>
      <c r="Q8" s="18">
        <v>75.294120200000009</v>
      </c>
      <c r="R8" s="18">
        <v>85.467023222380931</v>
      </c>
      <c r="S8" s="18">
        <v>105.62228467729909</v>
      </c>
      <c r="T8" s="18">
        <v>71.185135759538767</v>
      </c>
      <c r="U8" s="25">
        <f t="shared" ref="U8" si="6">U99</f>
        <v>108.60656037078124</v>
      </c>
      <c r="V8" s="83">
        <f t="shared" ref="V8:AG8" si="7">V99</f>
        <v>107.85099395437854</v>
      </c>
      <c r="W8" s="18">
        <f t="shared" si="7"/>
        <v>109.51741179465637</v>
      </c>
      <c r="X8" s="18">
        <f t="shared" si="7"/>
        <v>111.10460694969503</v>
      </c>
      <c r="Y8" s="18">
        <f t="shared" si="7"/>
        <v>138.9516113162903</v>
      </c>
      <c r="Z8" s="18">
        <f t="shared" si="7"/>
        <v>114.81302524786878</v>
      </c>
      <c r="AA8" s="18">
        <f t="shared" si="7"/>
        <v>135.98522728000003</v>
      </c>
      <c r="AB8" s="18">
        <f t="shared" si="7"/>
        <v>114.74070441999999</v>
      </c>
      <c r="AC8" s="18">
        <f t="shared" si="7"/>
        <v>83.229006080000005</v>
      </c>
      <c r="AD8" s="18">
        <f t="shared" si="7"/>
        <v>91.585720659999993</v>
      </c>
      <c r="AE8" s="18">
        <f t="shared" si="7"/>
        <v>84.856983279999966</v>
      </c>
      <c r="AF8" s="18">
        <f t="shared" si="7"/>
        <v>69.915078919999999</v>
      </c>
      <c r="AG8" s="22">
        <f t="shared" si="7"/>
        <v>62.924000429999992</v>
      </c>
    </row>
    <row r="9" spans="1:33" x14ac:dyDescent="0.25">
      <c r="A9" s="4" t="s">
        <v>72</v>
      </c>
      <c r="B9" s="18">
        <v>290.31721949000001</v>
      </c>
      <c r="C9" s="18">
        <f t="shared" si="0"/>
        <v>3389.8881287899999</v>
      </c>
      <c r="D9" s="120">
        <f t="shared" si="3"/>
        <v>-3099.5709093</v>
      </c>
      <c r="E9" s="121">
        <f t="shared" si="4"/>
        <v>-0.91435787599467866</v>
      </c>
      <c r="F9" s="18">
        <v>644.19176441999957</v>
      </c>
      <c r="G9" s="18">
        <v>337.46331698</v>
      </c>
      <c r="H9" s="18">
        <v>459.81222460000038</v>
      </c>
      <c r="I9" s="18">
        <v>3389.8881287899999</v>
      </c>
      <c r="J9" s="18">
        <v>1250.1704660100008</v>
      </c>
      <c r="K9" s="18">
        <v>1182.9257815123806</v>
      </c>
      <c r="L9" s="18">
        <v>480.88658952952369</v>
      </c>
      <c r="M9" s="18">
        <v>489.29199616000017</v>
      </c>
      <c r="N9" s="18">
        <v>864.29243693809519</v>
      </c>
      <c r="O9" s="18">
        <v>33.79683258999998</v>
      </c>
      <c r="P9" s="18">
        <v>74.516007299999956</v>
      </c>
      <c r="Q9" s="18">
        <v>34.999057490000006</v>
      </c>
      <c r="R9" s="18">
        <v>38.296484199999952</v>
      </c>
      <c r="S9" s="18">
        <v>50.267080399999976</v>
      </c>
      <c r="T9" s="18">
        <v>56.702470720000001</v>
      </c>
      <c r="U9" s="25">
        <f>U114</f>
        <v>49.562574120000008</v>
      </c>
      <c r="V9" s="83">
        <f>V114</f>
        <v>56.2689411899999</v>
      </c>
      <c r="W9" s="18">
        <f t="shared" ref="W9:AG9" si="8">W114</f>
        <v>52.801665430000007</v>
      </c>
      <c r="X9" s="18">
        <f t="shared" si="8"/>
        <v>91.049791479999982</v>
      </c>
      <c r="Y9" s="18">
        <f t="shared" si="8"/>
        <v>123.79261308000001</v>
      </c>
      <c r="Z9" s="18">
        <f t="shared" si="8"/>
        <v>133.56816471000027</v>
      </c>
      <c r="AA9" s="18">
        <f t="shared" si="8"/>
        <v>120.98824844000005</v>
      </c>
      <c r="AB9" s="18">
        <f t="shared" si="8"/>
        <v>530.65348418999986</v>
      </c>
      <c r="AC9" s="18">
        <f t="shared" si="8"/>
        <v>1349.89515448</v>
      </c>
      <c r="AD9" s="18">
        <f t="shared" si="8"/>
        <v>34.826567219999994</v>
      </c>
      <c r="AE9" s="18">
        <f t="shared" si="8"/>
        <v>31.271726390000001</v>
      </c>
      <c r="AF9" s="18">
        <f t="shared" si="8"/>
        <v>25.739309620000004</v>
      </c>
      <c r="AG9" s="22">
        <f t="shared" si="8"/>
        <v>26.57094086</v>
      </c>
    </row>
    <row r="10" spans="1:33" x14ac:dyDescent="0.25">
      <c r="A10" s="4" t="s">
        <v>59</v>
      </c>
      <c r="B10" s="18">
        <v>-95.500869904603178</v>
      </c>
      <c r="C10" s="18">
        <f t="shared" si="0"/>
        <v>-92.454096999999962</v>
      </c>
      <c r="D10" s="120">
        <f t="shared" si="3"/>
        <v>-3.0467729046032161</v>
      </c>
      <c r="E10" s="121">
        <f t="shared" si="4"/>
        <v>3.2954439051015957E-2</v>
      </c>
      <c r="F10" s="18">
        <v>-106.11649797087419</v>
      </c>
      <c r="G10" s="18">
        <v>-96.267097846274979</v>
      </c>
      <c r="H10" s="18">
        <v>-119.17187543884506</v>
      </c>
      <c r="I10" s="18">
        <v>-92.454096999999962</v>
      </c>
      <c r="J10" s="18">
        <v>-87.947548357202237</v>
      </c>
      <c r="K10" s="18">
        <v>-90.409372226425589</v>
      </c>
      <c r="L10" s="18">
        <v>-96.48024514658168</v>
      </c>
      <c r="M10" s="18">
        <v>-97.004563477220714</v>
      </c>
      <c r="N10" s="18">
        <v>-97.622303239536336</v>
      </c>
      <c r="O10" s="18">
        <v>-90.926627897815436</v>
      </c>
      <c r="P10" s="18">
        <v>-93.303703428575844</v>
      </c>
      <c r="Q10" s="18">
        <v>-92.015515304883905</v>
      </c>
      <c r="R10" s="18">
        <v>-69.967733552586736</v>
      </c>
      <c r="S10" s="18">
        <v>-83.739800969632668</v>
      </c>
      <c r="T10" s="18">
        <v>-53.571447846731992</v>
      </c>
      <c r="U10" s="25">
        <f>U135</f>
        <v>-87.365615439999999</v>
      </c>
      <c r="V10" s="83">
        <f>V135</f>
        <v>-102.774012672181</v>
      </c>
      <c r="W10" s="18">
        <f t="shared" ref="W10:AG10" si="9">W135</f>
        <v>-79.585748299173417</v>
      </c>
      <c r="X10" s="18">
        <f t="shared" si="9"/>
        <v>-77.091516679548619</v>
      </c>
      <c r="Y10" s="18">
        <f t="shared" si="9"/>
        <v>-85.030181097580609</v>
      </c>
      <c r="Z10" s="18">
        <f t="shared" si="9"/>
        <v>-92.108559826841145</v>
      </c>
      <c r="AA10" s="18">
        <f t="shared" si="9"/>
        <v>-82.703724684137683</v>
      </c>
      <c r="AB10" s="18">
        <f t="shared" si="9"/>
        <v>-83.856745602052484</v>
      </c>
      <c r="AC10" s="18">
        <f t="shared" si="9"/>
        <v>-89.744030457540958</v>
      </c>
      <c r="AD10" s="18">
        <f t="shared" si="9"/>
        <v>-79.087082414117987</v>
      </c>
      <c r="AE10" s="18">
        <f t="shared" si="9"/>
        <v>-68.167199710952389</v>
      </c>
      <c r="AF10" s="18">
        <f t="shared" si="9"/>
        <v>-82.4746705452296</v>
      </c>
      <c r="AG10" s="22">
        <f t="shared" si="9"/>
        <v>-86.86539982970001</v>
      </c>
    </row>
    <row r="11" spans="1:33" x14ac:dyDescent="0.25">
      <c r="A11" s="15" t="s">
        <v>73</v>
      </c>
      <c r="B11" s="17">
        <v>8889.1610591269673</v>
      </c>
      <c r="C11" s="17">
        <f t="shared" si="0"/>
        <v>9391.5771418376335</v>
      </c>
      <c r="D11" s="122">
        <f t="shared" si="3"/>
        <v>-502.41608271066616</v>
      </c>
      <c r="E11" s="123">
        <f t="shared" si="4"/>
        <v>-5.3496454868320366E-2</v>
      </c>
      <c r="F11" s="17">
        <v>9133.2679965800398</v>
      </c>
      <c r="G11" s="17">
        <v>7137.7288563850088</v>
      </c>
      <c r="H11" s="17">
        <v>7174.9167998088324</v>
      </c>
      <c r="I11" s="17">
        <v>9391.5771418376335</v>
      </c>
      <c r="J11" s="17">
        <v>8938.4398002956386</v>
      </c>
      <c r="K11" s="17">
        <v>8384.9890523457234</v>
      </c>
      <c r="L11" s="17">
        <v>9079.0135592379429</v>
      </c>
      <c r="M11" s="17">
        <v>3861.8757053176032</v>
      </c>
      <c r="N11" s="17">
        <v>4733.4644366272114</v>
      </c>
      <c r="O11" s="17">
        <v>3817.3107597331755</v>
      </c>
      <c r="P11" s="17">
        <v>3372.0629791572806</v>
      </c>
      <c r="Q11" s="17">
        <v>2539.0922286364544</v>
      </c>
      <c r="R11" s="17">
        <v>2526.292208915751</v>
      </c>
      <c r="S11" s="17">
        <v>2216.9262550257863</v>
      </c>
      <c r="T11" s="17">
        <v>1892.0186404281369</v>
      </c>
      <c r="U11" s="32">
        <f t="shared" ref="U11:AG11" si="10">SUM(U6:U10)</f>
        <v>831.68410654951867</v>
      </c>
      <c r="V11" s="82">
        <f t="shared" si="10"/>
        <v>820.24566519928692</v>
      </c>
      <c r="W11" s="17">
        <f t="shared" si="10"/>
        <v>836.65712074910311</v>
      </c>
      <c r="X11" s="17">
        <f t="shared" si="10"/>
        <v>905.09662488828678</v>
      </c>
      <c r="Y11" s="17">
        <f t="shared" si="10"/>
        <v>941.56927989439362</v>
      </c>
      <c r="Z11" s="17">
        <f t="shared" si="10"/>
        <v>860.9382495415266</v>
      </c>
      <c r="AA11" s="17">
        <f t="shared" si="10"/>
        <v>918.99474816774341</v>
      </c>
      <c r="AB11" s="17">
        <f t="shared" si="10"/>
        <v>1340.0360387377898</v>
      </c>
      <c r="AC11" s="17">
        <f t="shared" si="10"/>
        <v>2090.8841173210371</v>
      </c>
      <c r="AD11" s="17">
        <f t="shared" si="10"/>
        <v>693.07902859296985</v>
      </c>
      <c r="AE11" s="17">
        <f t="shared" si="10"/>
        <v>701.54626598696768</v>
      </c>
      <c r="AF11" s="17">
        <f t="shared" si="10"/>
        <v>731.20139676133806</v>
      </c>
      <c r="AG11" s="21">
        <f t="shared" si="10"/>
        <v>675.58904621958129</v>
      </c>
    </row>
    <row r="12" spans="1:33" x14ac:dyDescent="0.25">
      <c r="A12" s="4"/>
      <c r="B12" s="18"/>
      <c r="C12" s="17"/>
      <c r="D12" s="120"/>
      <c r="E12" s="121"/>
      <c r="F12" s="18"/>
      <c r="G12" s="18"/>
      <c r="H12" s="18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32"/>
      <c r="V12" s="82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21"/>
    </row>
    <row r="13" spans="1:33" x14ac:dyDescent="0.25">
      <c r="A13" s="4" t="s">
        <v>70</v>
      </c>
      <c r="B13" s="18">
        <v>815.02199248902662</v>
      </c>
      <c r="C13" s="18">
        <f t="shared" ref="C13:C19" si="11">+I13</f>
        <v>358.20916816947442</v>
      </c>
      <c r="D13" s="120">
        <f>+B13-C13</f>
        <v>456.81282431955219</v>
      </c>
      <c r="E13" s="121">
        <f>+D13/C13</f>
        <v>1.2752683764459842</v>
      </c>
      <c r="F13" s="18">
        <v>466.59437663554127</v>
      </c>
      <c r="G13" s="18">
        <v>550.39036014503517</v>
      </c>
      <c r="H13" s="18">
        <v>711.24644241556359</v>
      </c>
      <c r="I13" s="18">
        <v>358.20916816947442</v>
      </c>
      <c r="J13" s="18">
        <v>1046.6433381130196</v>
      </c>
      <c r="K13" s="18">
        <v>609.01832058783339</v>
      </c>
      <c r="L13" s="18">
        <v>1103.0149760415914</v>
      </c>
      <c r="M13" s="18">
        <v>238.56454988306871</v>
      </c>
      <c r="N13" s="18">
        <v>393.38367427189843</v>
      </c>
      <c r="O13" s="18">
        <v>396.68501008922681</v>
      </c>
      <c r="P13" s="18">
        <v>374.11220746433622</v>
      </c>
      <c r="Q13" s="18">
        <v>200.1265805722546</v>
      </c>
      <c r="R13" s="18">
        <v>272.90764042838998</v>
      </c>
      <c r="S13" s="18">
        <v>202.54899183261955</v>
      </c>
      <c r="T13" s="18">
        <v>240.4600315551391</v>
      </c>
      <c r="U13" s="25">
        <f t="shared" ref="U13:AG13" si="12">U62</f>
        <v>222.10091258849258</v>
      </c>
      <c r="V13" s="83">
        <f t="shared" si="12"/>
        <v>237.911659454215</v>
      </c>
      <c r="W13" s="18">
        <f t="shared" si="12"/>
        <v>191.50412567688508</v>
      </c>
      <c r="X13" s="18">
        <f t="shared" si="12"/>
        <v>190.46314977405086</v>
      </c>
      <c r="Y13" s="18">
        <f t="shared" si="12"/>
        <v>71.691802657382198</v>
      </c>
      <c r="Z13" s="18">
        <f t="shared" si="12"/>
        <v>193.32647194069986</v>
      </c>
      <c r="AA13" s="18">
        <f t="shared" si="12"/>
        <v>167.16004710165106</v>
      </c>
      <c r="AB13" s="18">
        <f t="shared" si="12"/>
        <v>139.55959373612239</v>
      </c>
      <c r="AC13" s="18">
        <f t="shared" si="12"/>
        <v>103.81504797606129</v>
      </c>
      <c r="AD13" s="18">
        <f t="shared" si="12"/>
        <v>133.9078425356505</v>
      </c>
      <c r="AE13" s="18">
        <f t="shared" si="12"/>
        <v>181.76436261694619</v>
      </c>
      <c r="AF13" s="18">
        <f t="shared" si="12"/>
        <v>155.38114489617621</v>
      </c>
      <c r="AG13" s="22">
        <f t="shared" si="12"/>
        <v>100.47573701269411</v>
      </c>
    </row>
    <row r="14" spans="1:33" x14ac:dyDescent="0.25">
      <c r="A14" s="4" t="s">
        <v>68</v>
      </c>
      <c r="B14" s="18">
        <v>85.856842861402981</v>
      </c>
      <c r="C14" s="18">
        <f t="shared" si="11"/>
        <v>20.076872810406769</v>
      </c>
      <c r="D14" s="120">
        <f t="shared" ref="D14:D27" si="13">+B14-C14</f>
        <v>65.779970050996212</v>
      </c>
      <c r="E14" s="121">
        <f t="shared" ref="E14:E19" si="14">+D14/C14</f>
        <v>3.2764051788433615</v>
      </c>
      <c r="F14" s="18">
        <v>-0.32215532413908932</v>
      </c>
      <c r="G14" s="18">
        <v>95.756602001802037</v>
      </c>
      <c r="H14" s="18">
        <v>46.624512767235331</v>
      </c>
      <c r="I14" s="18">
        <v>20.076872810406769</v>
      </c>
      <c r="J14" s="18">
        <v>29.592495405009231</v>
      </c>
      <c r="K14" s="18">
        <v>67.94487351432673</v>
      </c>
      <c r="L14" s="18">
        <v>110.82660466779765</v>
      </c>
      <c r="M14" s="18">
        <v>210.98939769058518</v>
      </c>
      <c r="N14" s="18">
        <v>139.88686176379207</v>
      </c>
      <c r="O14" s="18">
        <v>179.58209868763197</v>
      </c>
      <c r="P14" s="18">
        <v>136.794091259232</v>
      </c>
      <c r="Q14" s="18">
        <v>184.17649908692363</v>
      </c>
      <c r="R14" s="18">
        <v>168.65058669162858</v>
      </c>
      <c r="S14" s="18">
        <v>171.3500743229292</v>
      </c>
      <c r="T14" s="18">
        <v>59.825628185076113</v>
      </c>
      <c r="U14" s="25">
        <f>U37</f>
        <v>95.902457616022787</v>
      </c>
      <c r="V14" s="83">
        <f>V37</f>
        <v>92.382208353255407</v>
      </c>
      <c r="W14" s="18">
        <f t="shared" ref="W14:AG14" si="15">W37</f>
        <v>115.30740425628366</v>
      </c>
      <c r="X14" s="18">
        <f t="shared" si="15"/>
        <v>115.83448020032316</v>
      </c>
      <c r="Y14" s="18">
        <f t="shared" si="15"/>
        <v>85.539801761186254</v>
      </c>
      <c r="Z14" s="18">
        <f t="shared" si="15"/>
        <v>73.112999584720882</v>
      </c>
      <c r="AA14" s="18">
        <f t="shared" si="15"/>
        <v>95.066394856815492</v>
      </c>
      <c r="AB14" s="18">
        <f t="shared" si="15"/>
        <v>84.466922522462369</v>
      </c>
      <c r="AC14" s="18">
        <f t="shared" si="15"/>
        <v>51.059668092959043</v>
      </c>
      <c r="AD14" s="18">
        <f t="shared" si="15"/>
        <v>37.150558247807908</v>
      </c>
      <c r="AE14" s="18">
        <f t="shared" si="15"/>
        <v>38.668048690709668</v>
      </c>
      <c r="AF14" s="18">
        <f t="shared" si="15"/>
        <v>61.51882256114402</v>
      </c>
      <c r="AG14" s="22">
        <f t="shared" si="15"/>
        <v>59.662185451270346</v>
      </c>
    </row>
    <row r="15" spans="1:33" x14ac:dyDescent="0.25">
      <c r="A15" s="4" t="s">
        <v>69</v>
      </c>
      <c r="B15" s="18">
        <v>27.333332909936956</v>
      </c>
      <c r="C15" s="18">
        <f t="shared" si="11"/>
        <v>-24.609601066100595</v>
      </c>
      <c r="D15" s="120">
        <f t="shared" si="13"/>
        <v>51.942933976037551</v>
      </c>
      <c r="E15" s="121">
        <f t="shared" si="14"/>
        <v>-2.1106776106008587</v>
      </c>
      <c r="F15" s="18">
        <v>33.571048855137377</v>
      </c>
      <c r="G15" s="18">
        <v>41.869951161705757</v>
      </c>
      <c r="H15" s="18">
        <v>18.398046410291457</v>
      </c>
      <c r="I15" s="18">
        <v>-24.609601066100595</v>
      </c>
      <c r="J15" s="18">
        <v>-7.5732549386808898</v>
      </c>
      <c r="K15" s="18">
        <v>-48.24844209443765</v>
      </c>
      <c r="L15" s="18">
        <v>29.692973964463135</v>
      </c>
      <c r="M15" s="18">
        <v>85.247563515418477</v>
      </c>
      <c r="N15" s="18">
        <v>65.170451689104382</v>
      </c>
      <c r="O15" s="18">
        <v>52.365778727099936</v>
      </c>
      <c r="P15" s="18">
        <v>58.653669203751519</v>
      </c>
      <c r="Q15" s="18">
        <v>60.825199064636237</v>
      </c>
      <c r="R15" s="18">
        <v>2.8224629748533374</v>
      </c>
      <c r="S15" s="18">
        <v>25.261631390908349</v>
      </c>
      <c r="T15" s="18">
        <v>20.144586654181794</v>
      </c>
      <c r="U15" s="25">
        <f>U80</f>
        <v>0.65704253658196299</v>
      </c>
      <c r="V15" s="83">
        <f>V80</f>
        <v>-4.1518934456823615</v>
      </c>
      <c r="W15" s="18">
        <f t="shared" ref="W15:AG15" si="16">W80</f>
        <v>23.788646122029391</v>
      </c>
      <c r="X15" s="18">
        <f t="shared" si="16"/>
        <v>18.001276171448524</v>
      </c>
      <c r="Y15" s="18">
        <f t="shared" si="16"/>
        <v>34.731593770871015</v>
      </c>
      <c r="Z15" s="18">
        <f t="shared" si="16"/>
        <v>-16.394337516981011</v>
      </c>
      <c r="AA15" s="18">
        <f t="shared" si="16"/>
        <v>50.747536245317207</v>
      </c>
      <c r="AB15" s="18">
        <f t="shared" si="16"/>
        <v>29.976411287598381</v>
      </c>
      <c r="AC15" s="18">
        <f t="shared" si="16"/>
        <v>26.486910733790154</v>
      </c>
      <c r="AD15" s="18">
        <f t="shared" si="16"/>
        <v>18.079035457587366</v>
      </c>
      <c r="AE15" s="18">
        <f t="shared" si="16"/>
        <v>16.907397732131258</v>
      </c>
      <c r="AF15" s="18">
        <f t="shared" si="16"/>
        <v>38.372473830740063</v>
      </c>
      <c r="AG15" s="22">
        <f t="shared" si="16"/>
        <v>22.870766032921978</v>
      </c>
    </row>
    <row r="16" spans="1:33" x14ac:dyDescent="0.25">
      <c r="A16" s="4" t="s">
        <v>74</v>
      </c>
      <c r="B16" s="18">
        <v>-1.2374135380865141</v>
      </c>
      <c r="C16" s="18">
        <f t="shared" si="11"/>
        <v>3.2860202463776602</v>
      </c>
      <c r="D16" s="120">
        <f t="shared" si="13"/>
        <v>-4.5234337844641743</v>
      </c>
      <c r="E16" s="121">
        <f t="shared" si="14"/>
        <v>-1.3765690547556957</v>
      </c>
      <c r="F16" s="18">
        <v>-20.85051673213313</v>
      </c>
      <c r="G16" s="18">
        <v>20.972348404230011</v>
      </c>
      <c r="H16" s="18">
        <v>24.95499598534812</v>
      </c>
      <c r="I16" s="18">
        <v>3.2860202463776602</v>
      </c>
      <c r="J16" s="18">
        <v>31.051973414870545</v>
      </c>
      <c r="K16" s="18">
        <v>1.4671429818916124</v>
      </c>
      <c r="L16" s="18">
        <v>4.6923189975941</v>
      </c>
      <c r="M16" s="18">
        <v>24.328941343563869</v>
      </c>
      <c r="N16" s="18">
        <v>23.339675890941017</v>
      </c>
      <c r="O16" s="18">
        <v>14.992454462980895</v>
      </c>
      <c r="P16" s="18">
        <v>16.490833557063553</v>
      </c>
      <c r="Q16" s="18">
        <v>14.981795316724167</v>
      </c>
      <c r="R16" s="18">
        <v>30.051002502185781</v>
      </c>
      <c r="S16" s="18">
        <v>37.277216662112281</v>
      </c>
      <c r="T16" s="18">
        <v>20.090650433710167</v>
      </c>
      <c r="U16" s="25">
        <f>U103</f>
        <v>38.816636373530685</v>
      </c>
      <c r="V16" s="83">
        <f>V103</f>
        <v>45.40228654883844</v>
      </c>
      <c r="W16" s="18">
        <f t="shared" ref="W16:AG16" si="17">W103</f>
        <v>38.151695394201774</v>
      </c>
      <c r="X16" s="18">
        <f t="shared" si="17"/>
        <v>41.170529221265419</v>
      </c>
      <c r="Y16" s="18">
        <f t="shared" si="17"/>
        <v>66.862072652917902</v>
      </c>
      <c r="Z16" s="18">
        <f t="shared" si="17"/>
        <v>36.565416870883006</v>
      </c>
      <c r="AA16" s="18">
        <f t="shared" si="17"/>
        <v>62.394702308461177</v>
      </c>
      <c r="AB16" s="18">
        <f t="shared" si="17"/>
        <v>40.457971115409826</v>
      </c>
      <c r="AC16" s="18">
        <f t="shared" si="17"/>
        <v>8.9465769500000007</v>
      </c>
      <c r="AD16" s="18">
        <f t="shared" si="17"/>
        <v>21.981489000000018</v>
      </c>
      <c r="AE16" s="18">
        <f t="shared" si="17"/>
        <v>15.781939779999966</v>
      </c>
      <c r="AF16" s="18">
        <f t="shared" si="17"/>
        <v>10.485578059999987</v>
      </c>
      <c r="AG16" s="22">
        <f t="shared" si="17"/>
        <v>-3.7002494200000058</v>
      </c>
    </row>
    <row r="17" spans="1:34" x14ac:dyDescent="0.25">
      <c r="A17" s="4" t="s">
        <v>75</v>
      </c>
      <c r="B17" s="18">
        <v>53.82084191820028</v>
      </c>
      <c r="C17" s="18">
        <f t="shared" si="11"/>
        <v>506.61762808227297</v>
      </c>
      <c r="D17" s="120">
        <f t="shared" si="13"/>
        <v>-452.79678616407267</v>
      </c>
      <c r="E17" s="121">
        <f t="shared" si="14"/>
        <v>-0.89376437191510438</v>
      </c>
      <c r="F17" s="18">
        <v>229.19856398043206</v>
      </c>
      <c r="G17" s="18">
        <v>22.448301421388592</v>
      </c>
      <c r="H17" s="18">
        <v>199.99193014259734</v>
      </c>
      <c r="I17" s="18">
        <v>506.61762808227297</v>
      </c>
      <c r="J17" s="18">
        <v>558.6459872749715</v>
      </c>
      <c r="K17" s="18">
        <v>311.94085741272227</v>
      </c>
      <c r="L17" s="18">
        <v>124.84467672401274</v>
      </c>
      <c r="M17" s="18">
        <v>114.3083979279568</v>
      </c>
      <c r="N17" s="18">
        <v>-79.683974103132073</v>
      </c>
      <c r="O17" s="18">
        <v>-101.87344473672763</v>
      </c>
      <c r="P17" s="18">
        <v>-82.002803518836913</v>
      </c>
      <c r="Q17" s="18">
        <v>-15.986031983733543</v>
      </c>
      <c r="R17" s="18">
        <v>-13.302902400016706</v>
      </c>
      <c r="S17" s="18">
        <v>12.11873808224923</v>
      </c>
      <c r="T17" s="18">
        <v>14.087077725143342</v>
      </c>
      <c r="U17" s="25">
        <f>U118</f>
        <v>37.523291984409887</v>
      </c>
      <c r="V17" s="83">
        <f>V118</f>
        <v>111.3275619874567</v>
      </c>
      <c r="W17" s="18">
        <f t="shared" ref="W17:AG17" si="18">W118</f>
        <v>38.048361107277259</v>
      </c>
      <c r="X17" s="18">
        <f t="shared" si="18"/>
        <v>100.01185511898049</v>
      </c>
      <c r="Y17" s="18">
        <f t="shared" si="18"/>
        <v>61.172022379785872</v>
      </c>
      <c r="Z17" s="18">
        <f t="shared" si="18"/>
        <v>128.12070502536966</v>
      </c>
      <c r="AA17" s="18">
        <f t="shared" si="18"/>
        <v>27.336581067213757</v>
      </c>
      <c r="AB17" s="18">
        <f t="shared" si="18"/>
        <v>362.69730248526207</v>
      </c>
      <c r="AC17" s="18">
        <f t="shared" si="18"/>
        <v>605.68830020998098</v>
      </c>
      <c r="AD17" s="18">
        <f t="shared" si="18"/>
        <v>-17.774638510099894</v>
      </c>
      <c r="AE17" s="18">
        <f t="shared" si="18"/>
        <v>25.969790590000009</v>
      </c>
      <c r="AF17" s="18">
        <f t="shared" si="18"/>
        <v>26.317934170000001</v>
      </c>
      <c r="AG17" s="22">
        <f t="shared" si="18"/>
        <v>17.533020790000002</v>
      </c>
    </row>
    <row r="18" spans="1:34" x14ac:dyDescent="0.25">
      <c r="A18" s="4" t="s">
        <v>59</v>
      </c>
      <c r="B18" s="18">
        <v>10.784755320934444</v>
      </c>
      <c r="C18" s="18">
        <f t="shared" si="11"/>
        <v>-31.80100555568799</v>
      </c>
      <c r="D18" s="120">
        <f t="shared" si="13"/>
        <v>42.58576087662243</v>
      </c>
      <c r="E18" s="121">
        <f t="shared" si="14"/>
        <v>-1.3391325252922845</v>
      </c>
      <c r="F18" s="18">
        <v>-82.160442448955934</v>
      </c>
      <c r="G18" s="18">
        <v>-21.885926698336281</v>
      </c>
      <c r="H18" s="18">
        <v>-11.549023971443056</v>
      </c>
      <c r="I18" s="18">
        <v>-31.80100555568799</v>
      </c>
      <c r="J18" s="18">
        <v>-76.488422007377437</v>
      </c>
      <c r="K18" s="18">
        <v>-11.5035252250218</v>
      </c>
      <c r="L18" s="18">
        <v>0.10024527490173796</v>
      </c>
      <c r="M18" s="18">
        <v>-108.64818087072246</v>
      </c>
      <c r="N18" s="18">
        <v>-32.024370690961398</v>
      </c>
      <c r="O18" s="18">
        <v>21.307959296939757</v>
      </c>
      <c r="P18" s="18">
        <v>7.5359078051482271</v>
      </c>
      <c r="Q18" s="18">
        <v>-11.103003381736649</v>
      </c>
      <c r="R18" s="18">
        <v>-38.50102151637487</v>
      </c>
      <c r="S18" s="18">
        <v>-29.33014893353571</v>
      </c>
      <c r="T18" s="18">
        <v>-12.132491777994701</v>
      </c>
      <c r="U18" s="25">
        <f>U139</f>
        <v>-29.146977753704221</v>
      </c>
      <c r="V18" s="83">
        <f>V139</f>
        <v>-15.456543350611199</v>
      </c>
      <c r="W18" s="18">
        <f t="shared" ref="W18:AG18" si="19">W139</f>
        <v>-6.7280281718054127</v>
      </c>
      <c r="X18" s="18">
        <f t="shared" si="19"/>
        <v>-12.489891557304404</v>
      </c>
      <c r="Y18" s="18">
        <f t="shared" si="19"/>
        <v>-23.228027918943596</v>
      </c>
      <c r="Z18" s="18">
        <f t="shared" si="19"/>
        <v>-29.015102000855471</v>
      </c>
      <c r="AA18" s="18">
        <f t="shared" si="19"/>
        <v>-10.822606748299158</v>
      </c>
      <c r="AB18" s="18">
        <f t="shared" si="19"/>
        <v>-10.667227460482493</v>
      </c>
      <c r="AC18" s="18">
        <f t="shared" si="19"/>
        <v>-5.8793075527222243</v>
      </c>
      <c r="AD18" s="18">
        <f t="shared" si="19"/>
        <v>-1.5315017637155108</v>
      </c>
      <c r="AE18" s="18">
        <f t="shared" si="19"/>
        <v>7.7711352466317578</v>
      </c>
      <c r="AF18" s="18">
        <f t="shared" si="19"/>
        <v>-8.1674427424671983</v>
      </c>
      <c r="AG18" s="22">
        <f t="shared" si="19"/>
        <v>-8.7003002282703861</v>
      </c>
    </row>
    <row r="19" spans="1:34" x14ac:dyDescent="0.25">
      <c r="A19" s="15" t="s">
        <v>76</v>
      </c>
      <c r="B19" s="17">
        <v>991.58035196141475</v>
      </c>
      <c r="C19" s="32">
        <f t="shared" si="11"/>
        <v>831.77908268674321</v>
      </c>
      <c r="D19" s="122">
        <f t="shared" si="13"/>
        <v>159.80126927467154</v>
      </c>
      <c r="E19" s="123">
        <f t="shared" si="14"/>
        <v>0.19211984600345425</v>
      </c>
      <c r="F19" s="17">
        <v>626.03087496588262</v>
      </c>
      <c r="G19" s="17">
        <v>709.55163643582534</v>
      </c>
      <c r="H19" s="17">
        <v>989.66690374959285</v>
      </c>
      <c r="I19" s="32">
        <v>831.77908268674321</v>
      </c>
      <c r="J19" s="32">
        <v>1581.8721172618125</v>
      </c>
      <c r="K19" s="32">
        <v>930.61922717731443</v>
      </c>
      <c r="L19" s="32">
        <v>1373.1717956703608</v>
      </c>
      <c r="M19" s="32">
        <v>564.79066948987065</v>
      </c>
      <c r="N19" s="32">
        <v>510.07231882164251</v>
      </c>
      <c r="O19" s="32">
        <v>563.05985652715174</v>
      </c>
      <c r="P19" s="32">
        <v>511.58390577069463</v>
      </c>
      <c r="Q19" s="32">
        <v>433.02103867506844</v>
      </c>
      <c r="R19" s="32">
        <v>422.62776868066612</v>
      </c>
      <c r="S19" s="32">
        <v>419.22650335728287</v>
      </c>
      <c r="T19" s="17">
        <v>342.47548277525578</v>
      </c>
      <c r="U19" s="32">
        <f t="shared" ref="U19:AG19" si="20">SUM(U14:U18)</f>
        <v>143.75245075684111</v>
      </c>
      <c r="V19" s="82">
        <f t="shared" si="20"/>
        <v>229.50362009325698</v>
      </c>
      <c r="W19" s="17">
        <f t="shared" si="20"/>
        <v>208.56807870798667</v>
      </c>
      <c r="X19" s="17">
        <f t="shared" si="20"/>
        <v>262.52824915471319</v>
      </c>
      <c r="Y19" s="17">
        <f t="shared" si="20"/>
        <v>225.07746264581743</v>
      </c>
      <c r="Z19" s="17">
        <f t="shared" si="20"/>
        <v>192.38968196313706</v>
      </c>
      <c r="AA19" s="17">
        <f t="shared" si="20"/>
        <v>224.72260772950847</v>
      </c>
      <c r="AB19" s="17">
        <f t="shared" si="20"/>
        <v>506.93137995025023</v>
      </c>
      <c r="AC19" s="17">
        <f t="shared" si="20"/>
        <v>686.3021484340079</v>
      </c>
      <c r="AD19" s="17">
        <f t="shared" si="20"/>
        <v>57.904942431579883</v>
      </c>
      <c r="AE19" s="17">
        <f t="shared" si="20"/>
        <v>105.09831203947266</v>
      </c>
      <c r="AF19" s="17">
        <f t="shared" si="20"/>
        <v>128.52736587941689</v>
      </c>
      <c r="AG19" s="21">
        <f t="shared" si="20"/>
        <v>87.665422625921934</v>
      </c>
      <c r="AH19" s="34"/>
    </row>
    <row r="20" spans="1:34" x14ac:dyDescent="0.25">
      <c r="A20" s="30"/>
      <c r="B20" s="31"/>
      <c r="C20" s="31"/>
      <c r="D20" s="124"/>
      <c r="E20" s="125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2"/>
      <c r="V20" s="10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3"/>
    </row>
    <row r="21" spans="1:34" x14ac:dyDescent="0.25">
      <c r="A21" s="8" t="s">
        <v>70</v>
      </c>
      <c r="B21" s="29">
        <v>0.10730172670931723</v>
      </c>
      <c r="C21" s="29">
        <f t="shared" ref="C21:C27" si="21">+I21</f>
        <v>7.0221708032207134E-2</v>
      </c>
      <c r="D21" s="126">
        <f>+B21-C21</f>
        <v>3.7080018677110096E-2</v>
      </c>
      <c r="E21" s="121"/>
      <c r="F21" s="29">
        <v>6.1993038886837187E-2</v>
      </c>
      <c r="G21" s="29">
        <v>9.4279210077401768E-2</v>
      </c>
      <c r="H21" s="29">
        <v>0.12253931112432331</v>
      </c>
      <c r="I21" s="29">
        <v>7.0221708032207134E-2</v>
      </c>
      <c r="J21" s="29">
        <v>0.15367763939005716</v>
      </c>
      <c r="K21" s="29">
        <v>9.7274918701008836E-2</v>
      </c>
      <c r="L21" s="29">
        <v>0.14824508560287133</v>
      </c>
      <c r="M21" s="29">
        <v>0.10394977113087958</v>
      </c>
      <c r="N21" s="29">
        <v>0.13666849565521885</v>
      </c>
      <c r="O21" s="29">
        <v>0.1392596666920459</v>
      </c>
      <c r="P21" s="29">
        <v>0.16056724518828866</v>
      </c>
      <c r="Q21" s="29">
        <v>0.12403480189503001</v>
      </c>
      <c r="R21" s="29">
        <v>0.16652872264330468</v>
      </c>
      <c r="S21" s="29">
        <v>0.14886034028080269</v>
      </c>
      <c r="T21" s="29">
        <v>0.174977363548426</v>
      </c>
      <c r="U21" s="45">
        <v>0.19901074645013736</v>
      </c>
      <c r="V21" s="84">
        <v>0.19901074645013736</v>
      </c>
      <c r="W21" s="29">
        <v>0.1655868580669573</v>
      </c>
      <c r="X21" s="29">
        <v>0.16617890771043595</v>
      </c>
      <c r="Y21" s="29">
        <v>8.0549584039089545E-2</v>
      </c>
      <c r="Z21" s="29">
        <v>0.18281809534255711</v>
      </c>
      <c r="AA21" s="29">
        <v>0.2591279313504396</v>
      </c>
      <c r="AB21" s="29">
        <v>0.23790307083438181</v>
      </c>
      <c r="AC21" s="29">
        <v>0.2139959971998224</v>
      </c>
      <c r="AD21" s="29">
        <v>0.26653521600375102</v>
      </c>
      <c r="AE21" s="29">
        <v>0.35993873643355151</v>
      </c>
      <c r="AF21" s="29">
        <v>0.31101909752496404</v>
      </c>
      <c r="AG21" s="37">
        <v>0.26690143629442681</v>
      </c>
    </row>
    <row r="22" spans="1:34" x14ac:dyDescent="0.25">
      <c r="A22" s="8" t="s">
        <v>68</v>
      </c>
      <c r="B22" s="29">
        <v>0.14281174499966628</v>
      </c>
      <c r="C22" s="29">
        <f t="shared" si="21"/>
        <v>3.4355745626517775E-2</v>
      </c>
      <c r="D22" s="126">
        <f t="shared" si="13"/>
        <v>0.10845599937314851</v>
      </c>
      <c r="E22" s="121"/>
      <c r="F22" s="29">
        <v>-5.9637492479110751E-4</v>
      </c>
      <c r="G22" s="29">
        <v>0.17139463257251483</v>
      </c>
      <c r="H22" s="29">
        <v>8.0853123863921406E-2</v>
      </c>
      <c r="I22" s="29">
        <v>3.4355745626517775E-2</v>
      </c>
      <c r="J22" s="29">
        <v>5.1590173238512387E-2</v>
      </c>
      <c r="K22" s="29">
        <v>0.1180528497152737</v>
      </c>
      <c r="L22" s="29">
        <v>0.15525343429590005</v>
      </c>
      <c r="M22" s="29">
        <v>0.37386742392538491</v>
      </c>
      <c r="N22" s="29">
        <v>0.26966382492845664</v>
      </c>
      <c r="O22" s="29">
        <v>0.38633838124804754</v>
      </c>
      <c r="P22" s="29">
        <v>0.30140032736316291</v>
      </c>
      <c r="Q22" s="29">
        <v>0.4140206668875131</v>
      </c>
      <c r="R22" s="29">
        <v>0.39130557375479486</v>
      </c>
      <c r="S22" s="29">
        <v>0.4389411199956671</v>
      </c>
      <c r="T22" s="29">
        <v>0.27243683074062774</v>
      </c>
      <c r="U22" s="45">
        <v>0.24704660445020521</v>
      </c>
      <c r="V22" s="84">
        <v>0.24704660445020521</v>
      </c>
      <c r="W22" s="29">
        <v>0.29913751601391037</v>
      </c>
      <c r="X22" s="29">
        <v>0.2892374858359526</v>
      </c>
      <c r="Y22" s="29">
        <v>0.20484588800637188</v>
      </c>
      <c r="Z22" s="29">
        <v>0.20882864496749487</v>
      </c>
      <c r="AA22" s="29">
        <v>0.28083226419425572</v>
      </c>
      <c r="AB22" s="29">
        <v>0.23139113508896428</v>
      </c>
      <c r="AC22" s="29">
        <v>0.14121489373265603</v>
      </c>
      <c r="AD22" s="29">
        <v>0.12092436413224186</v>
      </c>
      <c r="AE22" s="29">
        <v>0.12463241638474773</v>
      </c>
      <c r="AF22" s="29">
        <v>0.19223895706657981</v>
      </c>
      <c r="AG22" s="37">
        <v>0.18001736119496192</v>
      </c>
    </row>
    <row r="23" spans="1:34" x14ac:dyDescent="0.25">
      <c r="A23" s="8" t="s">
        <v>69</v>
      </c>
      <c r="B23" s="29">
        <v>6.5498894771871721E-2</v>
      </c>
      <c r="C23" s="29">
        <f t="shared" si="21"/>
        <v>-7.4170253718005369E-2</v>
      </c>
      <c r="D23" s="126">
        <f t="shared" si="13"/>
        <v>0.1396691484898771</v>
      </c>
      <c r="E23" s="121"/>
      <c r="F23" s="29">
        <v>7.9681002073574189E-2</v>
      </c>
      <c r="G23" s="29">
        <v>0.10269078254934717</v>
      </c>
      <c r="H23" s="29">
        <v>5.2351602623236765E-2</v>
      </c>
      <c r="I23" s="29">
        <v>-7.4170253718005369E-2</v>
      </c>
      <c r="J23" s="29">
        <v>-2.0886436796274631E-2</v>
      </c>
      <c r="K23" s="29">
        <v>-0.13555006828103441</v>
      </c>
      <c r="L23" s="29">
        <v>6.865873949090226E-2</v>
      </c>
      <c r="M23" s="29">
        <v>0.16563318599185634</v>
      </c>
      <c r="N23" s="29">
        <v>0.13495167993467966</v>
      </c>
      <c r="O23" s="29">
        <v>0.11076892715218165</v>
      </c>
      <c r="P23" s="29">
        <v>0.10998618044496163</v>
      </c>
      <c r="Q23" s="29">
        <v>0.13151542172232672</v>
      </c>
      <c r="R23" s="29">
        <v>7.008854308759754E-3</v>
      </c>
      <c r="S23" s="29">
        <v>6.4158042624839651E-2</v>
      </c>
      <c r="T23" s="29">
        <v>8.9982245290363722E-2</v>
      </c>
      <c r="U23" s="45">
        <v>-1.0785448150280916E-2</v>
      </c>
      <c r="V23" s="84">
        <v>-1.0785448150280916E-2</v>
      </c>
      <c r="W23" s="29">
        <v>6.456278070679157E-2</v>
      </c>
      <c r="X23" s="29">
        <v>4.7427757960016789E-2</v>
      </c>
      <c r="Y23" s="29">
        <v>0.10030090336719737</v>
      </c>
      <c r="Z23" s="29">
        <v>-4.6239115152096555E-2</v>
      </c>
      <c r="AA23" s="29">
        <v>0.12492981870650806</v>
      </c>
      <c r="AB23" s="29">
        <v>7.2501529946231838E-2</v>
      </c>
      <c r="AC23" s="29">
        <v>6.8631431054803849E-2</v>
      </c>
      <c r="AD23" s="29">
        <v>5.3404155071061471E-2</v>
      </c>
      <c r="AE23" s="29">
        <v>4.9245612153779109E-2</v>
      </c>
      <c r="AF23" s="29">
        <v>9.6410968549275236E-2</v>
      </c>
      <c r="AG23" s="37">
        <v>6.6964655808750412E-2</v>
      </c>
    </row>
    <row r="24" spans="1:34" x14ac:dyDescent="0.25">
      <c r="A24" s="8" t="s">
        <v>74</v>
      </c>
      <c r="B24" s="29">
        <v>-1.5422051924609973E-2</v>
      </c>
      <c r="C24" s="29">
        <f t="shared" si="21"/>
        <v>4.2761542121965389E-2</v>
      </c>
      <c r="D24" s="126">
        <f t="shared" si="13"/>
        <v>-5.818359404657536E-2</v>
      </c>
      <c r="E24" s="121"/>
      <c r="F24" s="29">
        <v>-0.19463804617941868</v>
      </c>
      <c r="G24" s="29">
        <v>0.2273741086509673</v>
      </c>
      <c r="H24" s="29">
        <v>0.24476143235719475</v>
      </c>
      <c r="I24" s="29">
        <v>4.2761542121965389E-2</v>
      </c>
      <c r="J24" s="29">
        <v>1.0570533361621524</v>
      </c>
      <c r="K24" s="29">
        <v>1.4644205075259759E-2</v>
      </c>
      <c r="L24" s="29">
        <v>4.3524134533603043E-2</v>
      </c>
      <c r="M24" s="29">
        <v>0.25456592343614903</v>
      </c>
      <c r="N24" s="29">
        <v>0.2690347558505129</v>
      </c>
      <c r="O24" s="29">
        <v>0.16972482469160019</v>
      </c>
      <c r="P24" s="29">
        <v>0.22355687658180501</v>
      </c>
      <c r="Q24" s="29">
        <v>0.1989769623036802</v>
      </c>
      <c r="R24" s="29">
        <v>0.35160932683936552</v>
      </c>
      <c r="S24" s="29">
        <v>0.35292946726160052</v>
      </c>
      <c r="T24" s="29">
        <v>0.28223097728682817</v>
      </c>
      <c r="U24" s="45">
        <v>0.42097235161359581</v>
      </c>
      <c r="V24" s="84">
        <v>0.42097235161359581</v>
      </c>
      <c r="W24" s="29">
        <v>0.34836191587266208</v>
      </c>
      <c r="X24" s="29">
        <v>0.37055645442232876</v>
      </c>
      <c r="Y24" s="29">
        <v>0.48118961715904318</v>
      </c>
      <c r="Z24" s="29">
        <v>0.31847794962237314</v>
      </c>
      <c r="AA24" s="29">
        <v>0.45883441574125933</v>
      </c>
      <c r="AB24" s="29">
        <v>0.35260347511303725</v>
      </c>
      <c r="AC24" s="29">
        <v>0.10749349741603931</v>
      </c>
      <c r="AD24" s="29">
        <v>0.24001000201334244</v>
      </c>
      <c r="AE24" s="29">
        <v>0.18598280506773129</v>
      </c>
      <c r="AF24" s="29">
        <v>0.14997591681185202</v>
      </c>
      <c r="AG24" s="37">
        <v>-5.880505681002212E-2</v>
      </c>
    </row>
    <row r="25" spans="1:34" x14ac:dyDescent="0.25">
      <c r="A25" s="8" t="s">
        <v>75</v>
      </c>
      <c r="B25" s="29">
        <v>0.18538632332159732</v>
      </c>
      <c r="C25" s="29">
        <f t="shared" si="21"/>
        <v>0.14944965993998954</v>
      </c>
      <c r="D25" s="126">
        <f t="shared" si="13"/>
        <v>3.5936663381607781E-2</v>
      </c>
      <c r="E25" s="121"/>
      <c r="F25" s="29">
        <v>0.35579244665878618</v>
      </c>
      <c r="G25" s="29">
        <v>6.6520715858189139E-2</v>
      </c>
      <c r="H25" s="29">
        <v>0.43494261231652598</v>
      </c>
      <c r="I25" s="29">
        <v>0.14944965993998954</v>
      </c>
      <c r="J25" s="29">
        <v>0.44685585083282758</v>
      </c>
      <c r="K25" s="29">
        <v>0.26370281406319784</v>
      </c>
      <c r="L25" s="29">
        <v>0.25961355430217919</v>
      </c>
      <c r="M25" s="29">
        <v>0.23362000364824601</v>
      </c>
      <c r="N25" s="29">
        <v>-9.2195616550141607E-2</v>
      </c>
      <c r="O25" s="29">
        <v>-3.0142897108905582</v>
      </c>
      <c r="P25" s="29">
        <v>-1.1004723211845646</v>
      </c>
      <c r="Q25" s="29">
        <v>-0.4567560708827974</v>
      </c>
      <c r="R25" s="29">
        <v>-0.34736615326209819</v>
      </c>
      <c r="S25" s="29">
        <v>0.24108696955968892</v>
      </c>
      <c r="T25" s="29">
        <v>0.24843851681007212</v>
      </c>
      <c r="U25" s="45">
        <v>1.9784904359857016</v>
      </c>
      <c r="V25" s="84">
        <v>1.9784904359857016</v>
      </c>
      <c r="W25" s="29">
        <v>0.72059017073464404</v>
      </c>
      <c r="X25" s="29">
        <v>1.0984303587444142</v>
      </c>
      <c r="Y25" s="29">
        <v>0.49414921341270929</v>
      </c>
      <c r="Z25" s="29">
        <v>0.95921588279319403</v>
      </c>
      <c r="AA25" s="29">
        <v>0.22594410134609388</v>
      </c>
      <c r="AB25" s="29">
        <v>0.68349179510031965</v>
      </c>
      <c r="AC25" s="29">
        <v>0.44869284714434082</v>
      </c>
      <c r="AD25" s="29">
        <v>-0.51037584031228844</v>
      </c>
      <c r="AE25" s="29">
        <v>0.83045592897949405</v>
      </c>
      <c r="AF25" s="29">
        <v>1.0224801891947557</v>
      </c>
      <c r="AG25" s="37">
        <v>0.65985697993834613</v>
      </c>
    </row>
    <row r="26" spans="1:34" x14ac:dyDescent="0.25">
      <c r="A26" s="8" t="s">
        <v>59</v>
      </c>
      <c r="B26" s="29">
        <v>-0.11292834642980162</v>
      </c>
      <c r="C26" s="29">
        <f t="shared" si="21"/>
        <v>0.34396534699471459</v>
      </c>
      <c r="D26" s="126">
        <f t="shared" si="13"/>
        <v>-0.45689369342451625</v>
      </c>
      <c r="E26" s="121"/>
      <c r="F26" s="29">
        <v>0.77424758656760917</v>
      </c>
      <c r="G26" s="29">
        <v>0.22734586570050164</v>
      </c>
      <c r="H26" s="29">
        <v>9.6910650511408791E-2</v>
      </c>
      <c r="I26" s="29">
        <v>0.34396534699471459</v>
      </c>
      <c r="J26" s="29">
        <v>0.86970499389837297</v>
      </c>
      <c r="K26" s="29">
        <v>0.1272381938037554</v>
      </c>
      <c r="L26" s="29">
        <v>-1.0390238410924028E-3</v>
      </c>
      <c r="M26" s="29">
        <v>1.120031645688875</v>
      </c>
      <c r="N26" s="29">
        <v>0.32804358869082445</v>
      </c>
      <c r="O26" s="29">
        <v>-0.23434234601645987</v>
      </c>
      <c r="P26" s="29">
        <v>-8.0767510058343803E-2</v>
      </c>
      <c r="Q26" s="29">
        <v>0.12066446995322466</v>
      </c>
      <c r="R26" s="29">
        <v>0.55026823882237175</v>
      </c>
      <c r="S26" s="29">
        <v>0.35025338720558902</v>
      </c>
      <c r="T26" s="29">
        <v>0.22647309836959759</v>
      </c>
      <c r="U26" s="45">
        <v>0.15039349879149941</v>
      </c>
      <c r="V26" s="84">
        <v>0.15039349879149941</v>
      </c>
      <c r="W26" s="29">
        <v>8.453810280848098E-2</v>
      </c>
      <c r="X26" s="29">
        <v>0.16201382584314636</v>
      </c>
      <c r="Y26" s="29">
        <v>0.27317392035525739</v>
      </c>
      <c r="Z26" s="29">
        <v>0.31500983247813463</v>
      </c>
      <c r="AA26" s="29">
        <v>0.13085996779024028</v>
      </c>
      <c r="AB26" s="29">
        <v>0.12720774439667024</v>
      </c>
      <c r="AC26" s="29">
        <v>6.5511962441934218E-2</v>
      </c>
      <c r="AD26" s="29">
        <v>1.9364752333335785E-2</v>
      </c>
      <c r="AE26" s="29">
        <v>-0.11400109260147845</v>
      </c>
      <c r="AF26" s="29">
        <v>9.9029710436831925E-2</v>
      </c>
      <c r="AG26" s="37">
        <v>0.10015840881786491</v>
      </c>
    </row>
    <row r="27" spans="1:34" s="1" customFormat="1" ht="15.75" thickBot="1" x14ac:dyDescent="0.3">
      <c r="A27" s="35" t="s">
        <v>77</v>
      </c>
      <c r="B27" s="170">
        <v>0.11154937404844378</v>
      </c>
      <c r="C27" s="118">
        <f t="shared" si="21"/>
        <v>8.8566496353560314E-2</v>
      </c>
      <c r="D27" s="127">
        <f t="shared" si="13"/>
        <v>2.2982877694883469E-2</v>
      </c>
      <c r="E27" s="128"/>
      <c r="F27" s="170">
        <v>6.8544016796649399E-2</v>
      </c>
      <c r="G27" s="170">
        <v>9.9408600510385109E-2</v>
      </c>
      <c r="H27" s="171">
        <v>0.13793426897660491</v>
      </c>
      <c r="I27" s="118">
        <v>8.8566496353560314E-2</v>
      </c>
      <c r="J27" s="118">
        <v>0.17697407518586097</v>
      </c>
      <c r="K27" s="118">
        <v>0.1109863377718986</v>
      </c>
      <c r="L27" s="118">
        <v>0.15124680525156298</v>
      </c>
      <c r="M27" s="118">
        <v>0.14624775953099245</v>
      </c>
      <c r="N27" s="118">
        <v>0.10775877280808094</v>
      </c>
      <c r="O27" s="118">
        <v>0.1475017078689472</v>
      </c>
      <c r="P27" s="118">
        <v>0.15171244099911374</v>
      </c>
      <c r="Q27" s="118">
        <v>0.17054167382789787</v>
      </c>
      <c r="R27" s="118">
        <v>0.16729171993213407</v>
      </c>
      <c r="S27" s="118">
        <v>0.18910259301900262</v>
      </c>
      <c r="T27" s="36">
        <v>0.18101062825562778</v>
      </c>
      <c r="U27" s="93">
        <v>0.23188535891883572</v>
      </c>
      <c r="V27" s="102">
        <v>0.23188535891883572</v>
      </c>
      <c r="W27" s="36">
        <v>0.20072108486319271</v>
      </c>
      <c r="X27" s="36">
        <v>0.22083893835937146</v>
      </c>
      <c r="Y27" s="36">
        <v>0.16202711633336797</v>
      </c>
      <c r="Z27" s="36">
        <v>0.20105947296358129</v>
      </c>
      <c r="AA27" s="36">
        <v>0.25055126921445214</v>
      </c>
      <c r="AB27" s="36">
        <v>0.33555014454607979</v>
      </c>
      <c r="AC27" s="36">
        <v>0.30672129510009116</v>
      </c>
      <c r="AD27" s="36">
        <v>0.16044819631518306</v>
      </c>
      <c r="AE27" s="36">
        <v>0.23775779417451615</v>
      </c>
      <c r="AF27" s="36">
        <v>0.23067204456009066</v>
      </c>
      <c r="AG27" s="94">
        <v>0.17883432853910142</v>
      </c>
    </row>
    <row r="28" spans="1:34" ht="15.75" thickTop="1" x14ac:dyDescent="0.25">
      <c r="A28" s="19"/>
      <c r="B28" s="27"/>
      <c r="C28" s="27"/>
      <c r="D28" s="105"/>
      <c r="E28" s="106"/>
      <c r="F28" s="106"/>
      <c r="G28" s="106"/>
      <c r="H28" s="106"/>
      <c r="I28" s="106"/>
      <c r="J28" s="27"/>
      <c r="K28" s="27"/>
      <c r="L28" s="106"/>
      <c r="M28" s="27"/>
      <c r="N28" s="27"/>
      <c r="O28" s="27"/>
      <c r="P28" s="104"/>
      <c r="Q28" s="104"/>
      <c r="R28" s="104"/>
      <c r="S28" s="106"/>
      <c r="T28" s="27"/>
      <c r="U28" s="28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4" x14ac:dyDescent="0.25">
      <c r="A29" s="19"/>
      <c r="B29" s="27"/>
      <c r="C29" s="27"/>
      <c r="D29" s="105"/>
      <c r="E29" s="106"/>
      <c r="F29" s="106"/>
      <c r="G29" s="106"/>
      <c r="H29" s="106"/>
      <c r="I29" s="106"/>
      <c r="J29" s="27"/>
      <c r="K29" s="27"/>
      <c r="L29" s="106"/>
      <c r="M29" s="27"/>
      <c r="N29" s="27"/>
      <c r="O29" s="27"/>
      <c r="P29" s="104"/>
      <c r="Q29" s="104"/>
      <c r="R29" s="104"/>
      <c r="S29" s="106"/>
      <c r="T29" s="27"/>
      <c r="U29" s="28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</row>
    <row r="30" spans="1:34" ht="25.5" x14ac:dyDescent="0.25">
      <c r="A30" s="12" t="s">
        <v>66</v>
      </c>
      <c r="B30" s="203" t="s">
        <v>38</v>
      </c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</row>
    <row r="31" spans="1:34" ht="25.5" customHeight="1" x14ac:dyDescent="0.25">
      <c r="A31" s="4"/>
      <c r="B31" s="16" t="str">
        <f>+B3</f>
        <v>2024.1-3. hó</v>
      </c>
      <c r="C31" s="16" t="str">
        <f t="shared" ref="C31" si="22">+C3</f>
        <v>2023.1-3. hó</v>
      </c>
      <c r="D31" s="110" t="s">
        <v>64</v>
      </c>
      <c r="E31" s="111" t="s">
        <v>44</v>
      </c>
      <c r="F31" s="16" t="str">
        <f t="shared" ref="F31:L31" si="23">+F3</f>
        <v>2023.10-12. hó</v>
      </c>
      <c r="G31" s="16" t="str">
        <f t="shared" si="23"/>
        <v>2023.7-9. hó</v>
      </c>
      <c r="H31" s="16" t="str">
        <f t="shared" si="23"/>
        <v>2023.4-6. hó</v>
      </c>
      <c r="I31" s="16" t="str">
        <f t="shared" si="23"/>
        <v>2023.1-3. hó</v>
      </c>
      <c r="J31" s="16" t="str">
        <f t="shared" si="23"/>
        <v>2022 10-12. hó</v>
      </c>
      <c r="K31" s="16" t="str">
        <f t="shared" si="23"/>
        <v>2022 7-9. hó</v>
      </c>
      <c r="L31" s="16" t="str">
        <f t="shared" si="23"/>
        <v xml:space="preserve"> 2022 4-6. hó</v>
      </c>
      <c r="M31" s="16" t="str">
        <f t="shared" ref="M31" si="24">+M3</f>
        <v>2022.1-3.</v>
      </c>
      <c r="N31" s="16" t="str">
        <f t="shared" ref="N31:R31" si="25">+N3</f>
        <v xml:space="preserve"> 2021.10-12. hó</v>
      </c>
      <c r="O31" s="16" t="str">
        <f t="shared" si="25"/>
        <v xml:space="preserve"> 2021        7-9. hó</v>
      </c>
      <c r="P31" s="16" t="str">
        <f t="shared" si="25"/>
        <v>2021
4-6. hó</v>
      </c>
      <c r="Q31" s="16" t="str">
        <f t="shared" si="25"/>
        <v>2021
1-3. hó</v>
      </c>
      <c r="R31" s="16" t="str">
        <f t="shared" si="25"/>
        <v>2020
10-12. hó</v>
      </c>
      <c r="S31" s="16" t="s">
        <v>97</v>
      </c>
      <c r="T31" s="16" t="s">
        <v>96</v>
      </c>
      <c r="U31" s="16" t="s">
        <v>63</v>
      </c>
      <c r="V31" s="16" t="s">
        <v>58</v>
      </c>
      <c r="W31" s="16" t="s">
        <v>57</v>
      </c>
      <c r="X31" s="16" t="s">
        <v>56</v>
      </c>
      <c r="Y31" s="16" t="s">
        <v>54</v>
      </c>
      <c r="Z31" s="16" t="s">
        <v>51</v>
      </c>
      <c r="AA31" s="16" t="s">
        <v>50</v>
      </c>
      <c r="AB31" s="16" t="s">
        <v>49</v>
      </c>
      <c r="AC31" s="16" t="s">
        <v>52</v>
      </c>
      <c r="AD31" s="16" t="s">
        <v>46</v>
      </c>
      <c r="AE31" s="16" t="s">
        <v>47</v>
      </c>
      <c r="AF31" s="16" t="s">
        <v>48</v>
      </c>
      <c r="AG31" s="47" t="s">
        <v>45</v>
      </c>
    </row>
    <row r="32" spans="1:34" x14ac:dyDescent="0.25">
      <c r="A32" s="4"/>
      <c r="B32" s="5"/>
      <c r="C32" s="5"/>
      <c r="D32" s="6"/>
      <c r="E32" s="119"/>
      <c r="F32" s="6"/>
      <c r="G32" s="6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48"/>
    </row>
    <row r="33" spans="1:34" x14ac:dyDescent="0.25">
      <c r="A33" s="15" t="s">
        <v>33</v>
      </c>
      <c r="B33" s="17">
        <v>601.1889488613391</v>
      </c>
      <c r="C33" s="17">
        <f>+I33</f>
        <v>584.38180992090781</v>
      </c>
      <c r="D33" s="122">
        <f>+B33-C33</f>
        <v>16.807138940431287</v>
      </c>
      <c r="E33" s="123">
        <f t="shared" ref="E33:E37" si="26">+D33/C33</f>
        <v>2.8760544313838277E-2</v>
      </c>
      <c r="F33" s="17">
        <v>540.18925133703567</v>
      </c>
      <c r="G33" s="17">
        <v>558.69078607983056</v>
      </c>
      <c r="H33" s="17">
        <v>576.65691242438561</v>
      </c>
      <c r="I33" s="17">
        <v>584.38180992090781</v>
      </c>
      <c r="J33" s="17">
        <v>573.60721136168331</v>
      </c>
      <c r="K33" s="17">
        <v>575.54623779264864</v>
      </c>
      <c r="L33" s="17">
        <v>713.8430782759898</v>
      </c>
      <c r="M33" s="17">
        <v>564.34282365476611</v>
      </c>
      <c r="N33" s="17">
        <v>518.74537417432555</v>
      </c>
      <c r="O33" s="17">
        <v>464.83111024977802</v>
      </c>
      <c r="P33" s="17">
        <v>453.86178726477038</v>
      </c>
      <c r="Q33" s="17">
        <v>444.84856389297897</v>
      </c>
      <c r="R33" s="17">
        <v>430.99459349206887</v>
      </c>
      <c r="S33" s="17">
        <v>390.37143370076751</v>
      </c>
      <c r="T33" s="17">
        <v>219.59449470337157</v>
      </c>
      <c r="U33" s="17">
        <v>425.98808903761727</v>
      </c>
      <c r="V33" s="17">
        <v>373.94648090326615</v>
      </c>
      <c r="W33" s="17">
        <v>385.46620896230775</v>
      </c>
      <c r="X33" s="17">
        <v>400.48225376298984</v>
      </c>
      <c r="Y33" s="17">
        <v>417.58124897545162</v>
      </c>
      <c r="Z33" s="17">
        <v>350.11001290604196</v>
      </c>
      <c r="AA33" s="17">
        <v>338.51664134665344</v>
      </c>
      <c r="AB33" s="17">
        <v>365.03957893627552</v>
      </c>
      <c r="AC33" s="17">
        <v>361.57424152174582</v>
      </c>
      <c r="AD33" s="17">
        <v>307.22144800513792</v>
      </c>
      <c r="AE33" s="17">
        <v>310.25675191387677</v>
      </c>
      <c r="AF33" s="17">
        <v>320.01225714014703</v>
      </c>
      <c r="AG33" s="49">
        <v>331.42461957685941</v>
      </c>
      <c r="AH33" s="19"/>
    </row>
    <row r="34" spans="1:34" x14ac:dyDescent="0.25">
      <c r="A34" s="4" t="s">
        <v>34</v>
      </c>
      <c r="B34" s="18">
        <v>54.746160522033897</v>
      </c>
      <c r="C34" s="18">
        <f>+I34</f>
        <v>154.23066947437499</v>
      </c>
      <c r="D34" s="120">
        <f>+B34-C34</f>
        <v>-99.484508952341088</v>
      </c>
      <c r="E34" s="121">
        <f t="shared" si="26"/>
        <v>-0.64503713360895554</v>
      </c>
      <c r="F34" s="18">
        <v>90.096907937569867</v>
      </c>
      <c r="G34" s="18">
        <v>119.05241591295082</v>
      </c>
      <c r="H34" s="18">
        <v>157.86265583858491</v>
      </c>
      <c r="I34" s="18">
        <v>154.23066947437499</v>
      </c>
      <c r="J34" s="18">
        <v>139.24450114704408</v>
      </c>
      <c r="K34" s="18">
        <v>163.54892161092943</v>
      </c>
      <c r="L34" s="18">
        <v>203.72549254211131</v>
      </c>
      <c r="M34" s="18">
        <v>36.962928931356451</v>
      </c>
      <c r="N34" s="18">
        <v>41.343034607077421</v>
      </c>
      <c r="O34" s="18">
        <v>32.012370499940793</v>
      </c>
      <c r="P34" s="18">
        <v>28.699079340829048</v>
      </c>
      <c r="Q34" s="18">
        <v>32.384122222799995</v>
      </c>
      <c r="R34" s="18">
        <v>25.633823713856103</v>
      </c>
      <c r="S34" s="18">
        <v>24.828609407983926</v>
      </c>
      <c r="T34" s="18">
        <v>17.782490759100614</v>
      </c>
      <c r="U34" s="18">
        <v>33.080270631759376</v>
      </c>
      <c r="V34" s="18">
        <v>29.860815815990804</v>
      </c>
      <c r="W34" s="18">
        <v>28.846898400132105</v>
      </c>
      <c r="X34" s="18">
        <v>32.738078162369668</v>
      </c>
      <c r="Y34" s="18">
        <v>30.468824011669351</v>
      </c>
      <c r="Z34" s="18">
        <v>39.076519505146237</v>
      </c>
      <c r="AA34" s="18">
        <v>25.037669666471839</v>
      </c>
      <c r="AB34" s="18">
        <v>28.899553265081941</v>
      </c>
      <c r="AC34" s="18">
        <v>39.676566870000002</v>
      </c>
      <c r="AD34" s="18">
        <v>34.820611728899991</v>
      </c>
      <c r="AE34" s="18">
        <v>36.977043915419998</v>
      </c>
      <c r="AF34" s="18">
        <v>34.116233800180005</v>
      </c>
      <c r="AG34" s="50">
        <v>57.707223736300008</v>
      </c>
    </row>
    <row r="35" spans="1:34" x14ac:dyDescent="0.25">
      <c r="A35" s="15" t="s">
        <v>35</v>
      </c>
      <c r="B35" s="17">
        <v>546.44278833930525</v>
      </c>
      <c r="C35" s="17">
        <f>+I35</f>
        <v>430.15114044653285</v>
      </c>
      <c r="D35" s="122">
        <f>+B35-C35</f>
        <v>116.2916478927724</v>
      </c>
      <c r="E35" s="123">
        <f t="shared" si="26"/>
        <v>0.27035066737717339</v>
      </c>
      <c r="F35" s="17">
        <v>450.09234339946579</v>
      </c>
      <c r="G35" s="17">
        <v>439.63837016687972</v>
      </c>
      <c r="H35" s="17">
        <v>418.79425658580067</v>
      </c>
      <c r="I35" s="17">
        <v>430.15114044653285</v>
      </c>
      <c r="J35" s="17">
        <v>434.36271021463926</v>
      </c>
      <c r="K35" s="17">
        <v>411.99731618171921</v>
      </c>
      <c r="L35" s="17">
        <v>510.11758573387851</v>
      </c>
      <c r="M35" s="17">
        <v>527.37989472340962</v>
      </c>
      <c r="N35" s="17">
        <v>477.40233956724813</v>
      </c>
      <c r="O35" s="17">
        <v>432.81873974983722</v>
      </c>
      <c r="P35" s="17">
        <v>425.16270792394135</v>
      </c>
      <c r="Q35" s="17">
        <v>412.46444167017899</v>
      </c>
      <c r="R35" s="17">
        <v>405.36076977821278</v>
      </c>
      <c r="S35" s="17">
        <v>365.54282429278356</v>
      </c>
      <c r="T35" s="17">
        <v>201.81200394427094</v>
      </c>
      <c r="U35" s="17">
        <v>392.90781840585788</v>
      </c>
      <c r="V35" s="17">
        <v>344.0856650872754</v>
      </c>
      <c r="W35" s="17">
        <v>356.61931056217566</v>
      </c>
      <c r="X35" s="17">
        <v>367.74417560062017</v>
      </c>
      <c r="Y35" s="17">
        <v>387.11242496378225</v>
      </c>
      <c r="Z35" s="17">
        <v>311.03349340089574</v>
      </c>
      <c r="AA35" s="17">
        <v>313.47897168018164</v>
      </c>
      <c r="AB35" s="17">
        <v>336.14002567119354</v>
      </c>
      <c r="AC35" s="17">
        <v>321.89767465174583</v>
      </c>
      <c r="AD35" s="17">
        <v>272.4008362762379</v>
      </c>
      <c r="AE35" s="17">
        <v>273.27970799845679</v>
      </c>
      <c r="AF35" s="17">
        <v>285.89602333996703</v>
      </c>
      <c r="AG35" s="49">
        <v>273.71739584055939</v>
      </c>
    </row>
    <row r="36" spans="1:34" x14ac:dyDescent="0.25">
      <c r="A36" s="38" t="s">
        <v>36</v>
      </c>
      <c r="B36" s="39">
        <v>460.58594547790227</v>
      </c>
      <c r="C36" s="39">
        <f>+I36</f>
        <v>410.07426763612608</v>
      </c>
      <c r="D36" s="129">
        <f>+B36-C36</f>
        <v>50.511677841776191</v>
      </c>
      <c r="E36" s="130">
        <f t="shared" si="26"/>
        <v>0.12317690191328233</v>
      </c>
      <c r="F36" s="39">
        <v>450.41449872360488</v>
      </c>
      <c r="G36" s="39">
        <v>343.88176816507769</v>
      </c>
      <c r="H36" s="39">
        <v>372.16974381856534</v>
      </c>
      <c r="I36" s="39">
        <v>410.07426763612608</v>
      </c>
      <c r="J36" s="39">
        <v>404.77021480963003</v>
      </c>
      <c r="K36" s="39">
        <v>344.05244266739248</v>
      </c>
      <c r="L36" s="39">
        <v>399.29117036392211</v>
      </c>
      <c r="M36" s="39">
        <v>316.39049703282444</v>
      </c>
      <c r="N36" s="39">
        <v>337.51547780345606</v>
      </c>
      <c r="O36" s="39">
        <v>253.23664106220525</v>
      </c>
      <c r="P36" s="39">
        <v>288.36861666470935</v>
      </c>
      <c r="Q36" s="39">
        <v>228.28794258325536</v>
      </c>
      <c r="R36" s="39">
        <v>236.71018308658421</v>
      </c>
      <c r="S36" s="39">
        <v>194.19274996985436</v>
      </c>
      <c r="T36" s="39">
        <v>141.98637575919483</v>
      </c>
      <c r="U36" s="39">
        <v>297.00536078983509</v>
      </c>
      <c r="V36" s="39">
        <v>251.70345673401999</v>
      </c>
      <c r="W36" s="39">
        <v>241.31190630589199</v>
      </c>
      <c r="X36" s="39">
        <v>251.90969540029701</v>
      </c>
      <c r="Y36" s="39">
        <v>301.57262320259599</v>
      </c>
      <c r="Z36" s="39">
        <v>237.92049381617485</v>
      </c>
      <c r="AA36" s="39">
        <v>218.41257682336615</v>
      </c>
      <c r="AB36" s="39">
        <v>251.67310314873117</v>
      </c>
      <c r="AC36" s="39">
        <v>270.83800655878679</v>
      </c>
      <c r="AD36" s="39">
        <v>235.25027802842999</v>
      </c>
      <c r="AE36" s="39">
        <v>234.61165930774712</v>
      </c>
      <c r="AF36" s="39">
        <v>224.37720077882301</v>
      </c>
      <c r="AG36" s="51">
        <v>214.05521038928904</v>
      </c>
    </row>
    <row r="37" spans="1:34" x14ac:dyDescent="0.25">
      <c r="A37" s="15" t="s">
        <v>65</v>
      </c>
      <c r="B37" s="17">
        <v>85.856842861402981</v>
      </c>
      <c r="C37" s="17">
        <f>+I37</f>
        <v>20.076872810406769</v>
      </c>
      <c r="D37" s="122">
        <f>+B37-C37</f>
        <v>65.779970050996212</v>
      </c>
      <c r="E37" s="123">
        <f t="shared" si="26"/>
        <v>3.2764051788433615</v>
      </c>
      <c r="F37" s="17">
        <v>-0.32215532413908932</v>
      </c>
      <c r="G37" s="17">
        <v>95.756602001802037</v>
      </c>
      <c r="H37" s="17">
        <v>46.624512767235331</v>
      </c>
      <c r="I37" s="17">
        <v>20.076872810406769</v>
      </c>
      <c r="J37" s="17">
        <v>29.592495405009231</v>
      </c>
      <c r="K37" s="17">
        <v>67.94487351432673</v>
      </c>
      <c r="L37" s="17">
        <v>110.82641536995641</v>
      </c>
      <c r="M37" s="17">
        <v>210.98939769058518</v>
      </c>
      <c r="N37" s="17">
        <v>139.88686176379207</v>
      </c>
      <c r="O37" s="17">
        <v>179.58209868763197</v>
      </c>
      <c r="P37" s="17">
        <v>136.794091259232</v>
      </c>
      <c r="Q37" s="17">
        <v>184.17649908692363</v>
      </c>
      <c r="R37" s="17">
        <v>168.65058669162858</v>
      </c>
      <c r="S37" s="17">
        <v>171.3500743229292</v>
      </c>
      <c r="T37" s="17">
        <v>59.825628185076113</v>
      </c>
      <c r="U37" s="17">
        <v>95.902457616022787</v>
      </c>
      <c r="V37" s="17">
        <v>92.382208353255407</v>
      </c>
      <c r="W37" s="17">
        <v>115.30740425628366</v>
      </c>
      <c r="X37" s="17">
        <v>115.83448020032316</v>
      </c>
      <c r="Y37" s="17">
        <v>85.539801761186254</v>
      </c>
      <c r="Z37" s="17">
        <v>73.112999584720882</v>
      </c>
      <c r="AA37" s="17">
        <v>95.066394856815492</v>
      </c>
      <c r="AB37" s="17">
        <v>84.466922522462369</v>
      </c>
      <c r="AC37" s="17">
        <v>51.059668092959043</v>
      </c>
      <c r="AD37" s="17">
        <v>37.150558247807908</v>
      </c>
      <c r="AE37" s="17">
        <v>38.668048690709668</v>
      </c>
      <c r="AF37" s="17">
        <v>61.51882256114402</v>
      </c>
      <c r="AG37" s="49">
        <v>59.662185451270346</v>
      </c>
    </row>
    <row r="38" spans="1:34" x14ac:dyDescent="0.25">
      <c r="A38" s="8"/>
      <c r="B38" s="18"/>
      <c r="C38" s="18"/>
      <c r="D38" s="120"/>
      <c r="E38" s="121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50"/>
    </row>
    <row r="39" spans="1:34" x14ac:dyDescent="0.25">
      <c r="A39" s="8" t="s">
        <v>78</v>
      </c>
      <c r="B39" s="29">
        <v>0.90893684818105203</v>
      </c>
      <c r="C39" s="29">
        <f>+I39</f>
        <v>0.73607893528505097</v>
      </c>
      <c r="D39" s="29">
        <f t="shared" ref="D39:D40" si="27">+B39-C39</f>
        <v>0.17285791289600105</v>
      </c>
      <c r="E39" s="121"/>
      <c r="F39" s="29">
        <v>0.83321232750453877</v>
      </c>
      <c r="G39" s="29">
        <v>0.78690821671088096</v>
      </c>
      <c r="H39" s="29">
        <v>0.72624509923084513</v>
      </c>
      <c r="I39" s="29">
        <v>0.73607893528505097</v>
      </c>
      <c r="J39" s="29">
        <v>0.75724764544627632</v>
      </c>
      <c r="K39" s="29">
        <v>0.71583704162818107</v>
      </c>
      <c r="L39" s="29">
        <v>0.71082794359733181</v>
      </c>
      <c r="M39" s="29">
        <v>0.93450270406208202</v>
      </c>
      <c r="N39" s="29">
        <v>0.92030187320150636</v>
      </c>
      <c r="O39" s="29">
        <v>0.93113117905826293</v>
      </c>
      <c r="P39" s="29">
        <v>0.93676691859478622</v>
      </c>
      <c r="Q39" s="29">
        <v>0.92720191802037399</v>
      </c>
      <c r="R39" s="29">
        <v>0.94052402489283704</v>
      </c>
      <c r="S39" s="29">
        <v>0.93639747362504022</v>
      </c>
      <c r="T39" s="29">
        <v>0.9190212360144947</v>
      </c>
      <c r="U39" s="29">
        <v>0.92234461130945333</v>
      </c>
      <c r="V39" s="29">
        <v>0.92014681955593736</v>
      </c>
      <c r="W39" s="29">
        <v>0.92516361297196648</v>
      </c>
      <c r="X39" s="29">
        <v>0.91825336115456324</v>
      </c>
      <c r="Y39" s="29">
        <v>0.92703498041057741</v>
      </c>
      <c r="Z39" s="29">
        <v>0.88838788362321686</v>
      </c>
      <c r="AA39" s="29">
        <v>0.92603710834755593</v>
      </c>
      <c r="AB39" s="29">
        <v>0.92083172638623134</v>
      </c>
      <c r="AC39" s="29">
        <v>0.8902671642122113</v>
      </c>
      <c r="AD39" s="29">
        <v>0.88665956769946064</v>
      </c>
      <c r="AE39" s="29">
        <v>0.8808179235832253</v>
      </c>
      <c r="AF39" s="29">
        <v>0.89339085288461606</v>
      </c>
      <c r="AG39" s="52">
        <v>0.82588130052023079</v>
      </c>
    </row>
    <row r="40" spans="1:34" x14ac:dyDescent="0.25">
      <c r="A40" s="43" t="s">
        <v>79</v>
      </c>
      <c r="B40" s="44">
        <v>0.14281174499966628</v>
      </c>
      <c r="C40" s="44">
        <f>+I40</f>
        <v>3.4355745626517775E-2</v>
      </c>
      <c r="D40" s="29">
        <f t="shared" si="27"/>
        <v>0.10845599937314851</v>
      </c>
      <c r="E40" s="130"/>
      <c r="F40" s="44">
        <v>-5.9637492479110751E-4</v>
      </c>
      <c r="G40" s="44">
        <v>0.17139463257251483</v>
      </c>
      <c r="H40" s="44">
        <v>8.0853123863921406E-2</v>
      </c>
      <c r="I40" s="44">
        <v>3.4355745626517775E-2</v>
      </c>
      <c r="J40" s="44">
        <v>5.1590173238512387E-2</v>
      </c>
      <c r="K40" s="44">
        <v>0.1180528497152737</v>
      </c>
      <c r="L40" s="44">
        <v>0.15525343429590005</v>
      </c>
      <c r="M40" s="44">
        <v>0.37386742392538491</v>
      </c>
      <c r="N40" s="44">
        <v>0.26966382492845664</v>
      </c>
      <c r="O40" s="44">
        <v>0.38633838124804754</v>
      </c>
      <c r="P40" s="44">
        <v>0.30140032736316291</v>
      </c>
      <c r="Q40" s="44">
        <v>0.4140206668875131</v>
      </c>
      <c r="R40" s="44">
        <v>0.39130557375479486</v>
      </c>
      <c r="S40" s="44">
        <v>0.4389411199956671</v>
      </c>
      <c r="T40" s="44">
        <v>0.27243683074062774</v>
      </c>
      <c r="U40" s="44">
        <v>0.22512943456396509</v>
      </c>
      <c r="V40" s="44">
        <v>0.24704660445020521</v>
      </c>
      <c r="W40" s="44">
        <v>0.29913751601391037</v>
      </c>
      <c r="X40" s="44">
        <v>0.2892374858359526</v>
      </c>
      <c r="Y40" s="44">
        <v>0.20484588800637188</v>
      </c>
      <c r="Z40" s="44">
        <v>0.20882864496749487</v>
      </c>
      <c r="AA40" s="44">
        <v>0.28083226419425572</v>
      </c>
      <c r="AB40" s="44">
        <v>0.23139113508896428</v>
      </c>
      <c r="AC40" s="44">
        <v>0.14121489373265603</v>
      </c>
      <c r="AD40" s="44">
        <v>0.12092436413224186</v>
      </c>
      <c r="AE40" s="44">
        <v>0.12463241638474773</v>
      </c>
      <c r="AF40" s="44">
        <v>0.19223895706657981</v>
      </c>
      <c r="AG40" s="53">
        <v>0.18001736119496192</v>
      </c>
    </row>
    <row r="41" spans="1:34" x14ac:dyDescent="0.25">
      <c r="A41" s="8"/>
      <c r="B41" s="45"/>
      <c r="C41" s="45"/>
      <c r="D41" s="45"/>
      <c r="E41" s="121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6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52"/>
    </row>
    <row r="42" spans="1:34" x14ac:dyDescent="0.25">
      <c r="A42" s="15" t="s">
        <v>93</v>
      </c>
      <c r="B42" s="17">
        <v>3965.1821696151615</v>
      </c>
      <c r="C42" s="17">
        <f>+I42</f>
        <v>2573.0039459448981</v>
      </c>
      <c r="D42" s="122">
        <f t="shared" ref="D42:D45" si="28">+B42-C42</f>
        <v>1392.1782236702634</v>
      </c>
      <c r="E42" s="123">
        <f t="shared" ref="E42:E45" si="29">+D42/C42</f>
        <v>0.54107115764993752</v>
      </c>
      <c r="F42" s="17">
        <v>3584.2440525498359</v>
      </c>
      <c r="G42" s="17">
        <v>3344.1736527917983</v>
      </c>
      <c r="H42" s="17">
        <v>3179.0430816166854</v>
      </c>
      <c r="I42" s="17">
        <v>2573.0039459448981</v>
      </c>
      <c r="J42" s="17">
        <v>2654.0188357765323</v>
      </c>
      <c r="K42" s="17">
        <v>3151.259283022383</v>
      </c>
      <c r="L42" s="17">
        <v>4068.1052877743505</v>
      </c>
      <c r="M42" s="17">
        <v>4075.4816113622292</v>
      </c>
      <c r="N42" s="17">
        <v>3702.8366677137506</v>
      </c>
      <c r="O42" s="17">
        <v>3488.0114016696371</v>
      </c>
      <c r="P42" s="17">
        <v>3541.2610284760708</v>
      </c>
      <c r="Q42" s="17">
        <v>3386.3329303464516</v>
      </c>
      <c r="R42" s="17">
        <v>2871.7646087208473</v>
      </c>
      <c r="S42" s="17">
        <v>2915.7391152170312</v>
      </c>
      <c r="T42" s="17">
        <v>1893.7143204111476</v>
      </c>
      <c r="U42" s="17">
        <v>2484.0624827946717</v>
      </c>
      <c r="V42" s="17">
        <v>2534.7398602661665</v>
      </c>
      <c r="W42" s="17">
        <v>2642.5118342423875</v>
      </c>
      <c r="X42" s="17">
        <v>2809.624651048433</v>
      </c>
      <c r="Y42" s="17">
        <v>2669.0159823082258</v>
      </c>
      <c r="Z42" s="17">
        <v>2483.00071673</v>
      </c>
      <c r="AA42" s="17">
        <v>2699.2214031892186</v>
      </c>
      <c r="AB42" s="17">
        <v>2651.2187761188784</v>
      </c>
      <c r="AC42" s="17">
        <v>2405.1772679928654</v>
      </c>
      <c r="AD42" s="17">
        <v>2104.0850656756234</v>
      </c>
      <c r="AE42" s="17">
        <v>2257.8213418997689</v>
      </c>
      <c r="AF42" s="17">
        <v>2198.4289188187799</v>
      </c>
      <c r="AG42" s="49">
        <v>2003.6808966799999</v>
      </c>
    </row>
    <row r="43" spans="1:34" x14ac:dyDescent="0.25">
      <c r="A43" s="4" t="s">
        <v>82</v>
      </c>
      <c r="B43" s="18">
        <v>2749.3275250000002</v>
      </c>
      <c r="C43" s="18">
        <f>+I43</f>
        <v>1759.3808019999999</v>
      </c>
      <c r="D43" s="120">
        <f t="shared" si="28"/>
        <v>989.94672300000025</v>
      </c>
      <c r="E43" s="121">
        <f t="shared" si="29"/>
        <v>0.56266768505980336</v>
      </c>
      <c r="F43" s="18">
        <v>2317.1833120000001</v>
      </c>
      <c r="G43" s="18">
        <v>2101.963467</v>
      </c>
      <c r="H43" s="18">
        <v>2074.4686641400003</v>
      </c>
      <c r="I43" s="18">
        <v>1759.3808019999999</v>
      </c>
      <c r="J43" s="18">
        <v>1840.208545685</v>
      </c>
      <c r="K43" s="18">
        <v>2176.7471289999999</v>
      </c>
      <c r="L43" s="18">
        <v>2893.23524</v>
      </c>
      <c r="M43" s="18">
        <v>3114.784862</v>
      </c>
      <c r="N43" s="18">
        <v>2632.938885</v>
      </c>
      <c r="O43" s="18">
        <v>2400.3921999999998</v>
      </c>
      <c r="P43" s="18">
        <v>2452.0773349999999</v>
      </c>
      <c r="Q43" s="18">
        <v>2476.6925000000001</v>
      </c>
      <c r="R43" s="18">
        <v>2038.2538340000001</v>
      </c>
      <c r="S43" s="18">
        <v>2180.9960590000001</v>
      </c>
      <c r="T43" s="18">
        <v>1469.450619</v>
      </c>
      <c r="U43" s="18">
        <v>1887.5198049999999</v>
      </c>
      <c r="V43" s="18">
        <v>1875.6546619999999</v>
      </c>
      <c r="W43" s="18">
        <v>2038.0310869999998</v>
      </c>
      <c r="X43" s="18">
        <v>2273.1967049999998</v>
      </c>
      <c r="Y43" s="18">
        <v>2223.40292</v>
      </c>
      <c r="Z43" s="18">
        <v>2060.566973</v>
      </c>
      <c r="AA43" s="18">
        <v>2250.383366</v>
      </c>
      <c r="AB43" s="18">
        <v>2179.2419769999997</v>
      </c>
      <c r="AC43" s="18">
        <v>1919.0744890000001</v>
      </c>
      <c r="AD43" s="18">
        <v>1681.0840820000001</v>
      </c>
      <c r="AE43" s="18">
        <v>1805.0834559999998</v>
      </c>
      <c r="AF43" s="18">
        <v>1751.5777149999999</v>
      </c>
      <c r="AG43" s="50">
        <v>1596.8160789999999</v>
      </c>
    </row>
    <row r="44" spans="1:34" x14ac:dyDescent="0.25">
      <c r="A44" s="4" t="s">
        <v>83</v>
      </c>
      <c r="B44" s="18">
        <v>1149.9144100596775</v>
      </c>
      <c r="C44" s="18">
        <f>+I44</f>
        <v>755.32940469874973</v>
      </c>
      <c r="D44" s="120">
        <f t="shared" si="28"/>
        <v>394.58500536092777</v>
      </c>
      <c r="E44" s="121">
        <f t="shared" si="29"/>
        <v>0.52240122376581022</v>
      </c>
      <c r="F44" s="18">
        <v>1205.7808159557376</v>
      </c>
      <c r="G44" s="18">
        <v>1094.1347154078458</v>
      </c>
      <c r="H44" s="18">
        <v>946.55697866803268</v>
      </c>
      <c r="I44" s="18">
        <v>755.32940469874973</v>
      </c>
      <c r="J44" s="18">
        <v>713.76298959483881</v>
      </c>
      <c r="K44" s="18">
        <v>764.56318284151507</v>
      </c>
      <c r="L44" s="18">
        <v>914.38247522295069</v>
      </c>
      <c r="M44" s="18">
        <v>871.94102429532256</v>
      </c>
      <c r="N44" s="18">
        <v>935.92672429062543</v>
      </c>
      <c r="O44" s="18">
        <v>974.94947966400002</v>
      </c>
      <c r="P44" s="18">
        <v>977.42842285645168</v>
      </c>
      <c r="Q44" s="18">
        <v>816.44638415870952</v>
      </c>
      <c r="R44" s="18">
        <v>702.91289122095225</v>
      </c>
      <c r="S44" s="18">
        <v>642.07953449999991</v>
      </c>
      <c r="T44" s="18">
        <v>367.18909092590161</v>
      </c>
      <c r="U44" s="18">
        <v>509.30517916109369</v>
      </c>
      <c r="V44" s="18">
        <v>551.46667012299997</v>
      </c>
      <c r="W44" s="18">
        <v>512.98907313281256</v>
      </c>
      <c r="X44" s="18">
        <v>434.50626808032786</v>
      </c>
      <c r="Y44" s="18">
        <v>374.99555708225813</v>
      </c>
      <c r="Z44" s="18">
        <v>366.23239370793107</v>
      </c>
      <c r="AA44" s="18">
        <v>353.11671669656249</v>
      </c>
      <c r="AB44" s="18">
        <v>410.63266437147547</v>
      </c>
      <c r="AC44" s="18">
        <v>414.70508752996705</v>
      </c>
      <c r="AD44" s="18">
        <v>365.02985568585251</v>
      </c>
      <c r="AE44" s="18">
        <v>385.05302727361533</v>
      </c>
      <c r="AF44" s="18">
        <v>353.85120381878016</v>
      </c>
      <c r="AG44" s="50">
        <v>381.86481767999999</v>
      </c>
    </row>
    <row r="45" spans="1:34" x14ac:dyDescent="0.25">
      <c r="A45" s="4" t="s">
        <v>84</v>
      </c>
      <c r="B45" s="18">
        <v>65.940234555483869</v>
      </c>
      <c r="C45" s="18">
        <f>+I45</f>
        <v>58.293739246148427</v>
      </c>
      <c r="D45" s="120">
        <f t="shared" si="28"/>
        <v>7.6464953093354424</v>
      </c>
      <c r="E45" s="121">
        <f t="shared" si="29"/>
        <v>0.1311718103559579</v>
      </c>
      <c r="F45" s="18">
        <v>61.279924594098361</v>
      </c>
      <c r="G45" s="18">
        <v>67.997860669860017</v>
      </c>
      <c r="H45" s="18">
        <v>28.822554167340975</v>
      </c>
      <c r="I45" s="18">
        <v>58.293739246148427</v>
      </c>
      <c r="J45" s="18">
        <v>100.04730049669355</v>
      </c>
      <c r="K45" s="18">
        <v>80.439890758974272</v>
      </c>
      <c r="L45" s="18">
        <v>87.347425324426254</v>
      </c>
      <c r="M45" s="18">
        <v>88.755725066906422</v>
      </c>
      <c r="N45" s="18">
        <v>133.97105842312502</v>
      </c>
      <c r="O45" s="18">
        <v>112.66972200563694</v>
      </c>
      <c r="P45" s="18">
        <v>111.7552706196193</v>
      </c>
      <c r="Q45" s="18">
        <v>93.19404618774189</v>
      </c>
      <c r="R45" s="18">
        <v>130.5978834998952</v>
      </c>
      <c r="S45" s="18">
        <v>92.663521717031244</v>
      </c>
      <c r="T45" s="18">
        <v>57.074610485245906</v>
      </c>
      <c r="U45" s="18">
        <v>87.237498633578099</v>
      </c>
      <c r="V45" s="18">
        <v>107.6185281431667</v>
      </c>
      <c r="W45" s="18">
        <v>91.491674109574987</v>
      </c>
      <c r="X45" s="18">
        <v>101.9216779681049</v>
      </c>
      <c r="Y45" s="18">
        <v>70.617505225967733</v>
      </c>
      <c r="Z45" s="18">
        <v>56.201350022068972</v>
      </c>
      <c r="AA45" s="18">
        <v>95.721320492656247</v>
      </c>
      <c r="AB45" s="18">
        <v>61.344134747403267</v>
      </c>
      <c r="AC45" s="18">
        <v>71.397691462898322</v>
      </c>
      <c r="AD45" s="18">
        <v>57.971127989770487</v>
      </c>
      <c r="AE45" s="18">
        <v>67.684858626153854</v>
      </c>
      <c r="AF45" s="18">
        <v>93</v>
      </c>
      <c r="AG45" s="50">
        <v>25</v>
      </c>
    </row>
    <row r="46" spans="1:34" x14ac:dyDescent="0.25">
      <c r="A46" s="4" t="s">
        <v>106</v>
      </c>
      <c r="B46" s="18">
        <v>0</v>
      </c>
      <c r="C46" s="18">
        <f>+I46</f>
        <v>0</v>
      </c>
      <c r="D46" s="120"/>
      <c r="E46" s="121"/>
      <c r="F46" s="18">
        <v>0</v>
      </c>
      <c r="G46" s="18">
        <v>80.07760971409229</v>
      </c>
      <c r="H46" s="18">
        <v>129.19488464131149</v>
      </c>
      <c r="I46" s="18">
        <v>0</v>
      </c>
      <c r="J46" s="18">
        <v>0</v>
      </c>
      <c r="K46" s="18">
        <v>129.50908042189394</v>
      </c>
      <c r="L46" s="18">
        <v>173.1401472269738</v>
      </c>
      <c r="M46" s="18">
        <v>0</v>
      </c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50"/>
    </row>
    <row r="47" spans="1:34" x14ac:dyDescent="0.25">
      <c r="A47" s="4"/>
      <c r="B47" s="18"/>
      <c r="C47" s="18"/>
      <c r="D47" s="120"/>
      <c r="E47" s="121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50"/>
    </row>
    <row r="48" spans="1:34" x14ac:dyDescent="0.25">
      <c r="A48" s="15" t="s">
        <v>85</v>
      </c>
      <c r="B48" s="70">
        <v>237</v>
      </c>
      <c r="C48" s="70">
        <f>+I48</f>
        <v>263</v>
      </c>
      <c r="D48" s="70">
        <f t="shared" ref="D48:D52" si="30">+B48-C48</f>
        <v>-26</v>
      </c>
      <c r="E48" s="123">
        <f t="shared" ref="E48:E51" si="31">+D48/C48</f>
        <v>-9.8859315589353611E-2</v>
      </c>
      <c r="F48" s="70">
        <v>246</v>
      </c>
      <c r="G48" s="70">
        <v>286</v>
      </c>
      <c r="H48" s="70">
        <v>289</v>
      </c>
      <c r="I48" s="70">
        <v>263</v>
      </c>
      <c r="J48" s="70">
        <v>274</v>
      </c>
      <c r="K48" s="70">
        <v>308</v>
      </c>
      <c r="L48" s="70">
        <v>294</v>
      </c>
      <c r="M48" s="70">
        <v>261</v>
      </c>
      <c r="N48" s="70">
        <v>260</v>
      </c>
      <c r="O48" s="70">
        <v>261</v>
      </c>
      <c r="P48" s="70">
        <v>258</v>
      </c>
      <c r="Q48" s="70">
        <v>252</v>
      </c>
      <c r="R48" s="70">
        <v>250</v>
      </c>
      <c r="S48" s="70">
        <v>240</v>
      </c>
      <c r="T48" s="70">
        <v>236</v>
      </c>
      <c r="U48" s="70">
        <v>243</v>
      </c>
      <c r="V48" s="70">
        <v>254</v>
      </c>
      <c r="W48" s="70">
        <v>257</v>
      </c>
      <c r="X48" s="70">
        <v>250</v>
      </c>
      <c r="Y48" s="70">
        <v>246</v>
      </c>
      <c r="Z48" s="70">
        <v>234</v>
      </c>
      <c r="AA48" s="70">
        <v>237</v>
      </c>
      <c r="AB48" s="70">
        <v>238</v>
      </c>
      <c r="AC48" s="70">
        <v>243</v>
      </c>
      <c r="AD48" s="70">
        <v>236</v>
      </c>
      <c r="AE48" s="70">
        <v>234</v>
      </c>
      <c r="AF48" s="70">
        <v>233</v>
      </c>
      <c r="AG48" s="65">
        <v>227</v>
      </c>
    </row>
    <row r="49" spans="1:34" x14ac:dyDescent="0.25">
      <c r="A49" s="4" t="s">
        <v>82</v>
      </c>
      <c r="B49" s="71">
        <v>134</v>
      </c>
      <c r="C49" s="71">
        <f>+I49</f>
        <v>156</v>
      </c>
      <c r="D49" s="71">
        <f t="shared" si="30"/>
        <v>-22</v>
      </c>
      <c r="E49" s="121">
        <f t="shared" si="31"/>
        <v>-0.14102564102564102</v>
      </c>
      <c r="F49" s="71">
        <v>140</v>
      </c>
      <c r="G49" s="71">
        <v>145</v>
      </c>
      <c r="H49" s="71">
        <v>151</v>
      </c>
      <c r="I49" s="71">
        <v>156</v>
      </c>
      <c r="J49" s="71">
        <v>162</v>
      </c>
      <c r="K49" s="71">
        <v>165</v>
      </c>
      <c r="L49" s="71">
        <v>164</v>
      </c>
      <c r="M49" s="71">
        <v>163</v>
      </c>
      <c r="N49" s="71">
        <v>162</v>
      </c>
      <c r="O49" s="71">
        <v>164</v>
      </c>
      <c r="P49" s="71">
        <v>167</v>
      </c>
      <c r="Q49" s="71">
        <v>165</v>
      </c>
      <c r="R49" s="71">
        <v>165</v>
      </c>
      <c r="S49" s="71">
        <v>158</v>
      </c>
      <c r="T49" s="71">
        <v>156</v>
      </c>
      <c r="U49" s="71">
        <v>159</v>
      </c>
      <c r="V49" s="71">
        <v>166</v>
      </c>
      <c r="W49" s="71">
        <v>173</v>
      </c>
      <c r="X49" s="71">
        <v>173</v>
      </c>
      <c r="Y49" s="71">
        <v>170</v>
      </c>
      <c r="Z49" s="71">
        <v>163</v>
      </c>
      <c r="AA49" s="71">
        <v>165</v>
      </c>
      <c r="AB49" s="71">
        <v>165</v>
      </c>
      <c r="AC49" s="71">
        <v>166</v>
      </c>
      <c r="AD49" s="71">
        <v>161</v>
      </c>
      <c r="AE49" s="71">
        <v>160</v>
      </c>
      <c r="AF49" s="71">
        <v>159</v>
      </c>
      <c r="AG49" s="67">
        <v>154</v>
      </c>
    </row>
    <row r="50" spans="1:34" x14ac:dyDescent="0.25">
      <c r="A50" s="4" t="s">
        <v>83</v>
      </c>
      <c r="B50" s="71">
        <v>102</v>
      </c>
      <c r="C50" s="71">
        <f>+I50</f>
        <v>106</v>
      </c>
      <c r="D50" s="71">
        <f t="shared" si="30"/>
        <v>-4</v>
      </c>
      <c r="E50" s="121">
        <f t="shared" si="31"/>
        <v>-3.7735849056603772E-2</v>
      </c>
      <c r="F50" s="71">
        <v>105</v>
      </c>
      <c r="G50" s="71">
        <v>103</v>
      </c>
      <c r="H50" s="71">
        <v>99</v>
      </c>
      <c r="I50" s="71">
        <v>106</v>
      </c>
      <c r="J50" s="71">
        <v>111</v>
      </c>
      <c r="K50" s="71">
        <v>103</v>
      </c>
      <c r="L50" s="71">
        <v>104</v>
      </c>
      <c r="M50" s="71">
        <v>97</v>
      </c>
      <c r="N50" s="71">
        <v>97</v>
      </c>
      <c r="O50" s="71">
        <v>96</v>
      </c>
      <c r="P50" s="71">
        <v>90</v>
      </c>
      <c r="Q50" s="71">
        <v>86</v>
      </c>
      <c r="R50" s="71">
        <v>83</v>
      </c>
      <c r="S50" s="71">
        <v>80</v>
      </c>
      <c r="T50" s="71">
        <v>78</v>
      </c>
      <c r="U50" s="71">
        <v>81</v>
      </c>
      <c r="V50" s="71">
        <v>84</v>
      </c>
      <c r="W50" s="71">
        <v>81</v>
      </c>
      <c r="X50" s="71">
        <v>74</v>
      </c>
      <c r="Y50" s="71">
        <v>72</v>
      </c>
      <c r="Z50" s="71">
        <v>67</v>
      </c>
      <c r="AA50" s="71">
        <v>69</v>
      </c>
      <c r="AB50" s="71">
        <v>70</v>
      </c>
      <c r="AC50" s="71">
        <v>74</v>
      </c>
      <c r="AD50" s="71">
        <v>74</v>
      </c>
      <c r="AE50" s="71">
        <v>73</v>
      </c>
      <c r="AF50" s="71">
        <v>73</v>
      </c>
      <c r="AG50" s="67">
        <v>72</v>
      </c>
    </row>
    <row r="51" spans="1:34" x14ac:dyDescent="0.25">
      <c r="A51" s="4" t="s">
        <v>84</v>
      </c>
      <c r="B51" s="71">
        <v>1</v>
      </c>
      <c r="C51" s="71">
        <f>+I51</f>
        <v>1</v>
      </c>
      <c r="D51" s="4">
        <f t="shared" si="30"/>
        <v>0</v>
      </c>
      <c r="E51" s="121">
        <f t="shared" si="31"/>
        <v>0</v>
      </c>
      <c r="F51" s="71">
        <v>1</v>
      </c>
      <c r="G51" s="71">
        <v>1</v>
      </c>
      <c r="H51" s="71">
        <v>1</v>
      </c>
      <c r="I51" s="71">
        <v>1</v>
      </c>
      <c r="J51" s="71">
        <v>1</v>
      </c>
      <c r="K51" s="71">
        <v>1</v>
      </c>
      <c r="L51" s="71">
        <v>1</v>
      </c>
      <c r="M51" s="71">
        <v>1</v>
      </c>
      <c r="N51" s="71">
        <v>1</v>
      </c>
      <c r="O51" s="71">
        <v>1</v>
      </c>
      <c r="P51" s="71">
        <v>1</v>
      </c>
      <c r="Q51" s="71">
        <v>1</v>
      </c>
      <c r="R51" s="71">
        <v>2</v>
      </c>
      <c r="S51" s="71">
        <v>2</v>
      </c>
      <c r="T51" s="71">
        <v>2</v>
      </c>
      <c r="U51" s="162">
        <v>3</v>
      </c>
      <c r="V51" s="163">
        <v>4</v>
      </c>
      <c r="W51" s="71">
        <v>3</v>
      </c>
      <c r="X51" s="71">
        <v>3</v>
      </c>
      <c r="Y51" s="71">
        <v>4</v>
      </c>
      <c r="Z51" s="71">
        <v>4</v>
      </c>
      <c r="AA51" s="71">
        <v>3</v>
      </c>
      <c r="AB51" s="71">
        <v>3</v>
      </c>
      <c r="AC51" s="71">
        <v>3</v>
      </c>
      <c r="AD51" s="71">
        <v>1</v>
      </c>
      <c r="AE51" s="71">
        <v>1</v>
      </c>
      <c r="AF51" s="71">
        <v>1</v>
      </c>
      <c r="AG51" s="67">
        <v>1</v>
      </c>
    </row>
    <row r="52" spans="1:34" ht="15.75" thickBot="1" x14ac:dyDescent="0.3">
      <c r="A52" s="156" t="s">
        <v>106</v>
      </c>
      <c r="B52" s="157">
        <v>0</v>
      </c>
      <c r="C52" s="157">
        <f>+I52</f>
        <v>0</v>
      </c>
      <c r="D52" s="156">
        <f t="shared" si="30"/>
        <v>0</v>
      </c>
      <c r="E52" s="158"/>
      <c r="F52" s="157">
        <v>0</v>
      </c>
      <c r="G52" s="157">
        <v>37</v>
      </c>
      <c r="H52" s="157">
        <v>38</v>
      </c>
      <c r="I52" s="157">
        <v>0</v>
      </c>
      <c r="J52" s="157">
        <v>0</v>
      </c>
      <c r="K52" s="157">
        <v>39</v>
      </c>
      <c r="L52" s="157">
        <v>25</v>
      </c>
      <c r="M52" s="157">
        <v>0</v>
      </c>
      <c r="N52" s="157"/>
      <c r="O52" s="157"/>
      <c r="P52" s="157"/>
      <c r="Q52" s="157"/>
      <c r="R52" s="157"/>
      <c r="S52" s="157"/>
      <c r="T52" s="157"/>
      <c r="U52" s="159"/>
      <c r="V52" s="160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61"/>
    </row>
    <row r="53" spans="1:34" x14ac:dyDescent="0.25">
      <c r="A53" s="13"/>
      <c r="B53" s="10"/>
      <c r="C53" s="10"/>
      <c r="J53" s="10"/>
      <c r="K53" s="10"/>
      <c r="M53" s="10"/>
      <c r="N53" s="10"/>
      <c r="O53" s="10"/>
      <c r="P53" s="107"/>
      <c r="Q53" s="107"/>
      <c r="R53" s="107"/>
      <c r="T53" s="10"/>
      <c r="U53" s="11"/>
      <c r="V53" s="10"/>
      <c r="W53" s="10"/>
      <c r="X53" s="10"/>
      <c r="Y53" s="10"/>
      <c r="Z53" s="11"/>
      <c r="AA53" s="11"/>
      <c r="AB53" s="11"/>
      <c r="AC53" s="11"/>
      <c r="AD53" s="14"/>
      <c r="AE53" s="10"/>
      <c r="AF53" s="10"/>
      <c r="AG53" s="10"/>
    </row>
    <row r="54" spans="1:34" x14ac:dyDescent="0.25">
      <c r="A54" s="3"/>
      <c r="B54" s="169"/>
      <c r="C54" s="169"/>
      <c r="J54" s="167"/>
      <c r="K54" s="167"/>
      <c r="M54" s="169"/>
      <c r="N54" s="154"/>
      <c r="O54" s="154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4" ht="25.5" x14ac:dyDescent="0.25">
      <c r="A55" s="12" t="s">
        <v>66</v>
      </c>
      <c r="B55" s="203" t="s">
        <v>39</v>
      </c>
      <c r="C55" s="204"/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5"/>
    </row>
    <row r="56" spans="1:34" ht="25.5" customHeight="1" x14ac:dyDescent="0.25">
      <c r="A56" s="4"/>
      <c r="B56" s="16" t="str">
        <f>+B31</f>
        <v>2024.1-3. hó</v>
      </c>
      <c r="C56" s="16" t="str">
        <f t="shared" ref="C56" si="32">+C31</f>
        <v>2023.1-3. hó</v>
      </c>
      <c r="D56" s="110" t="s">
        <v>64</v>
      </c>
      <c r="E56" s="111" t="s">
        <v>44</v>
      </c>
      <c r="F56" s="16" t="str">
        <f t="shared" ref="F56:L56" si="33">+F31</f>
        <v>2023.10-12. hó</v>
      </c>
      <c r="G56" s="16" t="str">
        <f t="shared" si="33"/>
        <v>2023.7-9. hó</v>
      </c>
      <c r="H56" s="16" t="str">
        <f t="shared" si="33"/>
        <v>2023.4-6. hó</v>
      </c>
      <c r="I56" s="16" t="str">
        <f t="shared" si="33"/>
        <v>2023.1-3. hó</v>
      </c>
      <c r="J56" s="16" t="str">
        <f t="shared" si="33"/>
        <v>2022 10-12. hó</v>
      </c>
      <c r="K56" s="16" t="str">
        <f t="shared" si="33"/>
        <v>2022 7-9. hó</v>
      </c>
      <c r="L56" s="16" t="str">
        <f t="shared" si="33"/>
        <v xml:space="preserve"> 2022 4-6. hó</v>
      </c>
      <c r="M56" s="16" t="str">
        <f t="shared" ref="M56" si="34">+M31</f>
        <v>2022.1-3.</v>
      </c>
      <c r="N56" s="16" t="str">
        <f t="shared" ref="N56:R56" si="35">+N31</f>
        <v xml:space="preserve"> 2021.10-12. hó</v>
      </c>
      <c r="O56" s="16" t="str">
        <f t="shared" si="35"/>
        <v xml:space="preserve"> 2021        7-9. hó</v>
      </c>
      <c r="P56" s="16" t="str">
        <f t="shared" si="35"/>
        <v>2021
4-6. hó</v>
      </c>
      <c r="Q56" s="16" t="str">
        <f t="shared" si="35"/>
        <v>2021
1-3. hó</v>
      </c>
      <c r="R56" s="16" t="str">
        <f t="shared" si="35"/>
        <v>2020
10-12. hó</v>
      </c>
      <c r="S56" s="16" t="s">
        <v>97</v>
      </c>
      <c r="T56" s="16" t="s">
        <v>96</v>
      </c>
      <c r="U56" s="16" t="s">
        <v>63</v>
      </c>
      <c r="V56" s="16" t="s">
        <v>58</v>
      </c>
      <c r="W56" s="16" t="s">
        <v>57</v>
      </c>
      <c r="X56" s="16" t="s">
        <v>56</v>
      </c>
      <c r="Y56" s="16" t="s">
        <v>54</v>
      </c>
      <c r="Z56" s="16" t="s">
        <v>51</v>
      </c>
      <c r="AA56" s="16" t="s">
        <v>50</v>
      </c>
      <c r="AB56" s="16" t="s">
        <v>49</v>
      </c>
      <c r="AC56" s="16" t="s">
        <v>52</v>
      </c>
      <c r="AD56" s="16" t="s">
        <v>46</v>
      </c>
      <c r="AE56" s="16" t="s">
        <v>47</v>
      </c>
      <c r="AF56" s="16" t="s">
        <v>48</v>
      </c>
      <c r="AG56" s="47" t="s">
        <v>45</v>
      </c>
    </row>
    <row r="57" spans="1:34" x14ac:dyDescent="0.25">
      <c r="A57" s="4"/>
      <c r="B57" s="5"/>
      <c r="C57" s="5"/>
      <c r="D57" s="6"/>
      <c r="E57" s="119"/>
      <c r="F57" s="6"/>
      <c r="G57" s="6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48"/>
    </row>
    <row r="58" spans="1:34" x14ac:dyDescent="0.25">
      <c r="A58" s="15" t="s">
        <v>33</v>
      </c>
      <c r="B58" s="17">
        <v>7595.6092924481945</v>
      </c>
      <c r="C58" s="17">
        <f>+I58</f>
        <v>5101.11727850855</v>
      </c>
      <c r="D58" s="122">
        <f t="shared" ref="D58:D62" si="36">+B58-C58</f>
        <v>2494.4920139396445</v>
      </c>
      <c r="E58" s="123">
        <f t="shared" ref="E58:E62" si="37">+D58/C58</f>
        <v>0.48900895191121285</v>
      </c>
      <c r="F58" s="17">
        <v>7526.5608044681931</v>
      </c>
      <c r="G58" s="17">
        <v>5837.8762369049682</v>
      </c>
      <c r="H58" s="17">
        <v>5804.2307883872663</v>
      </c>
      <c r="I58" s="17">
        <v>5101.11727850855</v>
      </c>
      <c r="J58" s="17">
        <v>6810.6416930083105</v>
      </c>
      <c r="K58" s="17">
        <v>6260.7949584594953</v>
      </c>
      <c r="L58" s="17">
        <v>7440.4825735432496</v>
      </c>
      <c r="M58" s="17">
        <v>2294.9983178192888</v>
      </c>
      <c r="N58" s="17">
        <v>2878.3786079295783</v>
      </c>
      <c r="O58" s="17">
        <v>2848.5276427268964</v>
      </c>
      <c r="P58" s="17">
        <v>2329.9409977771916</v>
      </c>
      <c r="Q58" s="17">
        <v>1613.4711993301739</v>
      </c>
      <c r="R58" s="17">
        <v>1638.8022204009999</v>
      </c>
      <c r="S58" s="17">
        <v>1360.6645762769404</v>
      </c>
      <c r="T58" s="17">
        <v>1374.2350820630029</v>
      </c>
      <c r="U58" s="17">
        <v>1627.5649668293108</v>
      </c>
      <c r="V58" s="17">
        <v>1195.471418996081</v>
      </c>
      <c r="W58" s="17">
        <v>1156.5176603535033</v>
      </c>
      <c r="X58" s="17">
        <v>1146.1331188066888</v>
      </c>
      <c r="Y58" s="17">
        <v>890.03318282303235</v>
      </c>
      <c r="Z58" s="17">
        <v>1057.4799588544699</v>
      </c>
      <c r="AA58" s="17">
        <v>645.08695079878146</v>
      </c>
      <c r="AB58" s="17">
        <v>586.62375919173382</v>
      </c>
      <c r="AC58" s="17">
        <v>485.12612074291383</v>
      </c>
      <c r="AD58" s="17">
        <v>502.40206357484101</v>
      </c>
      <c r="AE58" s="17">
        <v>504.98694421710792</v>
      </c>
      <c r="AF58" s="17">
        <v>499.58715118355235</v>
      </c>
      <c r="AG58" s="49">
        <v>376.45259016836604</v>
      </c>
    </row>
    <row r="59" spans="1:34" x14ac:dyDescent="0.25">
      <c r="A59" s="4" t="s">
        <v>34</v>
      </c>
      <c r="B59" s="18">
        <v>5696.4194568847561</v>
      </c>
      <c r="C59" s="18">
        <f>+I59</f>
        <v>3694.6860965712503</v>
      </c>
      <c r="D59" s="120">
        <f t="shared" si="36"/>
        <v>2001.7333603135057</v>
      </c>
      <c r="E59" s="121">
        <f t="shared" si="37"/>
        <v>0.54178712561566678</v>
      </c>
      <c r="F59" s="18">
        <v>5625.235370981819</v>
      </c>
      <c r="G59" s="18">
        <v>4297.1046753568808</v>
      </c>
      <c r="H59" s="18">
        <v>4120.9065348187478</v>
      </c>
      <c r="I59" s="18">
        <v>3694.6860965712503</v>
      </c>
      <c r="J59" s="18">
        <v>4379.1458074246584</v>
      </c>
      <c r="K59" s="18">
        <v>4742.7583304177297</v>
      </c>
      <c r="L59" s="18">
        <v>5332.3505711214257</v>
      </c>
      <c r="M59" s="18">
        <v>1818.8564382128502</v>
      </c>
      <c r="N59" s="18">
        <v>2317.0036628859943</v>
      </c>
      <c r="O59" s="18">
        <v>2239.188200127152</v>
      </c>
      <c r="P59" s="18">
        <v>1782.9161963567205</v>
      </c>
      <c r="Q59" s="18">
        <v>1239.2282578831998</v>
      </c>
      <c r="R59" s="18">
        <v>1195.2507497974339</v>
      </c>
      <c r="S59" s="18">
        <v>1017.4705739814506</v>
      </c>
      <c r="T59" s="18">
        <v>1001.8925118291369</v>
      </c>
      <c r="U59" s="18">
        <v>1244.7820157998576</v>
      </c>
      <c r="V59" s="18">
        <v>813.86794092977095</v>
      </c>
      <c r="W59" s="18">
        <v>829.88234559699004</v>
      </c>
      <c r="X59" s="18">
        <v>819.73481535557301</v>
      </c>
      <c r="Y59" s="18">
        <v>662.0239146075437</v>
      </c>
      <c r="Z59" s="18">
        <v>697.00529624650051</v>
      </c>
      <c r="AA59" s="18">
        <v>421.42409113551309</v>
      </c>
      <c r="AB59" s="18">
        <v>391.95514988870474</v>
      </c>
      <c r="AC59" s="18">
        <v>328.63292322000007</v>
      </c>
      <c r="AD59" s="18">
        <v>323.7619952308001</v>
      </c>
      <c r="AE59" s="18">
        <v>282.08239643903988</v>
      </c>
      <c r="AF59" s="18">
        <v>308.14486253055998</v>
      </c>
      <c r="AG59" s="50">
        <v>226.10554768520004</v>
      </c>
      <c r="AH59" s="23"/>
    </row>
    <row r="60" spans="1:34" x14ac:dyDescent="0.25">
      <c r="A60" s="15" t="s">
        <v>35</v>
      </c>
      <c r="B60" s="17">
        <v>1899.1898355634385</v>
      </c>
      <c r="C60" s="17">
        <f>+I60</f>
        <v>1406.4311819372997</v>
      </c>
      <c r="D60" s="122">
        <f t="shared" si="36"/>
        <v>492.75865362613877</v>
      </c>
      <c r="E60" s="123">
        <f t="shared" si="37"/>
        <v>0.35036101300554534</v>
      </c>
      <c r="F60" s="17">
        <v>1901.3254334863741</v>
      </c>
      <c r="G60" s="17">
        <v>1540.7715615480874</v>
      </c>
      <c r="H60" s="17">
        <v>1683.3242535685185</v>
      </c>
      <c r="I60" s="17">
        <v>1406.4311819372997</v>
      </c>
      <c r="J60" s="17">
        <v>2431.4958855836521</v>
      </c>
      <c r="K60" s="17">
        <v>1518.0366280417657</v>
      </c>
      <c r="L60" s="17">
        <v>2108.1320024218239</v>
      </c>
      <c r="M60" s="17">
        <v>476.14187960643858</v>
      </c>
      <c r="N60" s="17">
        <v>561.37494504358392</v>
      </c>
      <c r="O60" s="17">
        <v>609.33944259974442</v>
      </c>
      <c r="P60" s="17">
        <v>547.02480142047102</v>
      </c>
      <c r="Q60" s="17">
        <v>374.2429414469741</v>
      </c>
      <c r="R60" s="17">
        <v>443.55147060356603</v>
      </c>
      <c r="S60" s="17">
        <v>343.19400229548978</v>
      </c>
      <c r="T60" s="17">
        <v>372.34257023386601</v>
      </c>
      <c r="U60" s="17">
        <v>382.78295102945322</v>
      </c>
      <c r="V60" s="17">
        <v>381.60347806631</v>
      </c>
      <c r="W60" s="17">
        <v>326.63531475651308</v>
      </c>
      <c r="X60" s="17">
        <v>326.39830345111585</v>
      </c>
      <c r="Y60" s="17">
        <v>228.00926821548865</v>
      </c>
      <c r="Z60" s="17">
        <v>360.47466260796949</v>
      </c>
      <c r="AA60" s="17">
        <v>223.66285966326836</v>
      </c>
      <c r="AB60" s="17">
        <v>194.66860930302903</v>
      </c>
      <c r="AC60" s="17">
        <v>156.49319752291373</v>
      </c>
      <c r="AD60" s="17">
        <v>178.64006834404088</v>
      </c>
      <c r="AE60" s="17">
        <v>222.90454777806801</v>
      </c>
      <c r="AF60" s="17">
        <v>191.44228865299235</v>
      </c>
      <c r="AG60" s="49">
        <v>150.34704248316601</v>
      </c>
    </row>
    <row r="61" spans="1:34" x14ac:dyDescent="0.25">
      <c r="A61" s="9" t="s">
        <v>36</v>
      </c>
      <c r="B61" s="18">
        <v>1084.1678430744118</v>
      </c>
      <c r="C61" s="18">
        <f>+I61</f>
        <v>1048.2220137678253</v>
      </c>
      <c r="D61" s="120">
        <f t="shared" si="36"/>
        <v>35.945829306586575</v>
      </c>
      <c r="E61" s="121">
        <f t="shared" si="37"/>
        <v>3.4292190809253845E-2</v>
      </c>
      <c r="F61" s="18">
        <v>1434.7310568508328</v>
      </c>
      <c r="G61" s="18">
        <v>990.38120140305227</v>
      </c>
      <c r="H61" s="18">
        <v>972.07781115295495</v>
      </c>
      <c r="I61" s="18">
        <v>1048.2220137678253</v>
      </c>
      <c r="J61" s="18">
        <v>1384.8525474706325</v>
      </c>
      <c r="K61" s="18">
        <v>909.01830745393227</v>
      </c>
      <c r="L61" s="18">
        <v>1005.1170263802326</v>
      </c>
      <c r="M61" s="18">
        <v>237.57732972336987</v>
      </c>
      <c r="N61" s="18">
        <v>167.99127077168549</v>
      </c>
      <c r="O61" s="18">
        <v>212.65443251051761</v>
      </c>
      <c r="P61" s="18">
        <v>172.9125939561348</v>
      </c>
      <c r="Q61" s="18">
        <v>174.1163608747195</v>
      </c>
      <c r="R61" s="18">
        <v>170.64383017517602</v>
      </c>
      <c r="S61" s="18">
        <v>140.64501046287023</v>
      </c>
      <c r="T61" s="18">
        <v>131.88253867872692</v>
      </c>
      <c r="U61" s="18">
        <v>160.68203844096064</v>
      </c>
      <c r="V61" s="18">
        <v>143.69181861209501</v>
      </c>
      <c r="W61" s="18">
        <v>135.131189079628</v>
      </c>
      <c r="X61" s="18">
        <v>135.93515367706499</v>
      </c>
      <c r="Y61" s="18">
        <v>156.31746555810645</v>
      </c>
      <c r="Z61" s="18">
        <v>167.14819066726963</v>
      </c>
      <c r="AA61" s="18">
        <v>56.502812561617297</v>
      </c>
      <c r="AB61" s="18">
        <v>55.109015566906621</v>
      </c>
      <c r="AC61" s="18">
        <v>52.678149546852431</v>
      </c>
      <c r="AD61" s="18">
        <v>44.732225808390382</v>
      </c>
      <c r="AE61" s="18">
        <v>41.140185161121828</v>
      </c>
      <c r="AF61" s="18">
        <v>36.061143756816136</v>
      </c>
      <c r="AG61" s="50">
        <v>49.871305470471889</v>
      </c>
    </row>
    <row r="62" spans="1:34" x14ac:dyDescent="0.25">
      <c r="A62" s="15" t="s">
        <v>65</v>
      </c>
      <c r="B62" s="17">
        <v>815.02199248902662</v>
      </c>
      <c r="C62" s="17">
        <f>+I62</f>
        <v>358.20916816947442</v>
      </c>
      <c r="D62" s="122">
        <f t="shared" si="36"/>
        <v>456.81282431955219</v>
      </c>
      <c r="E62" s="123">
        <f t="shared" si="37"/>
        <v>1.2752683764459842</v>
      </c>
      <c r="F62" s="17">
        <v>466.59437663554127</v>
      </c>
      <c r="G62" s="17">
        <v>550.39036014503517</v>
      </c>
      <c r="H62" s="17">
        <v>711.24644241556359</v>
      </c>
      <c r="I62" s="17">
        <v>358.20916816947442</v>
      </c>
      <c r="J62" s="17">
        <v>1046.6433381130196</v>
      </c>
      <c r="K62" s="17">
        <v>609.01832058783339</v>
      </c>
      <c r="L62" s="17">
        <v>1103.0149760415914</v>
      </c>
      <c r="M62" s="17">
        <v>238.56454988306871</v>
      </c>
      <c r="N62" s="17">
        <v>393.38367427189843</v>
      </c>
      <c r="O62" s="17">
        <v>396.68501008922681</v>
      </c>
      <c r="P62" s="17">
        <v>374.11220746433622</v>
      </c>
      <c r="Q62" s="17">
        <v>200.1265805722546</v>
      </c>
      <c r="R62" s="17">
        <v>272.90764042838998</v>
      </c>
      <c r="S62" s="17">
        <v>202.54899183261955</v>
      </c>
      <c r="T62" s="17">
        <v>240.4600315551391</v>
      </c>
      <c r="U62" s="17">
        <v>222.10091258849258</v>
      </c>
      <c r="V62" s="17">
        <v>237.911659454215</v>
      </c>
      <c r="W62" s="17">
        <v>191.50412567688508</v>
      </c>
      <c r="X62" s="17">
        <v>190.46314977405086</v>
      </c>
      <c r="Y62" s="17">
        <v>71.691802657382198</v>
      </c>
      <c r="Z62" s="17">
        <v>193.32647194069986</v>
      </c>
      <c r="AA62" s="17">
        <v>167.16004710165106</v>
      </c>
      <c r="AB62" s="17">
        <v>139.55959373612239</v>
      </c>
      <c r="AC62" s="17">
        <v>103.81504797606129</v>
      </c>
      <c r="AD62" s="17">
        <v>133.9078425356505</v>
      </c>
      <c r="AE62" s="17">
        <v>181.76436261694619</v>
      </c>
      <c r="AF62" s="17">
        <v>155.38114489617621</v>
      </c>
      <c r="AG62" s="49">
        <v>100.47573701269411</v>
      </c>
    </row>
    <row r="63" spans="1:34" x14ac:dyDescent="0.25">
      <c r="A63" s="8"/>
      <c r="B63" s="18"/>
      <c r="C63" s="18"/>
      <c r="D63" s="120"/>
      <c r="E63" s="121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50"/>
    </row>
    <row r="64" spans="1:34" x14ac:dyDescent="0.25">
      <c r="A64" s="8" t="s">
        <v>78</v>
      </c>
      <c r="B64" s="29">
        <v>0.250037852454006</v>
      </c>
      <c r="C64" s="29">
        <f>+I64</f>
        <v>0.27571041894345705</v>
      </c>
      <c r="D64" s="29">
        <f t="shared" ref="D64:D65" si="38">+B64-C64</f>
        <v>-2.5672566489451043E-2</v>
      </c>
      <c r="E64" s="121"/>
      <c r="F64" s="29">
        <v>0.25261543524070645</v>
      </c>
      <c r="G64" s="29">
        <v>0.2639267259226703</v>
      </c>
      <c r="H64" s="29">
        <v>0.29001676793011161</v>
      </c>
      <c r="I64" s="29">
        <v>0.27571041894345705</v>
      </c>
      <c r="J64" s="29">
        <v>0.35701421322454602</v>
      </c>
      <c r="K64" s="29">
        <v>0.2424670729698018</v>
      </c>
      <c r="L64" s="29">
        <v>0.28333269805884453</v>
      </c>
      <c r="M64" s="29">
        <v>0.20746938065683176</v>
      </c>
      <c r="N64" s="29">
        <v>0.19503165549419563</v>
      </c>
      <c r="O64" s="29">
        <v>0.2139138246228931</v>
      </c>
      <c r="P64" s="29">
        <v>0.23478053819489128</v>
      </c>
      <c r="Q64" s="29">
        <v>0.23194894436438626</v>
      </c>
      <c r="R64" s="29">
        <v>0.27065588823466025</v>
      </c>
      <c r="S64" s="29">
        <v>0.25222527894019225</v>
      </c>
      <c r="T64" s="29">
        <v>0.27094532448910053</v>
      </c>
      <c r="U64" s="29">
        <v>0.2351875094578619</v>
      </c>
      <c r="V64" s="29">
        <v>0.31920752935002705</v>
      </c>
      <c r="W64" s="29">
        <v>0.28243002761987496</v>
      </c>
      <c r="X64" s="29">
        <v>0.28478219335547134</v>
      </c>
      <c r="Y64" s="29">
        <v>0.25618063754913317</v>
      </c>
      <c r="Z64" s="29">
        <v>0.34088084562704973</v>
      </c>
      <c r="AA64" s="29">
        <v>0.34671738342608999</v>
      </c>
      <c r="AB64" s="29">
        <v>0.33184576357979217</v>
      </c>
      <c r="AC64" s="29">
        <v>0.3225825013983224</v>
      </c>
      <c r="AD64" s="29">
        <v>0.35557192395454706</v>
      </c>
      <c r="AE64" s="29">
        <v>0.4414065558143126</v>
      </c>
      <c r="AF64" s="29">
        <v>0.38320098545259607</v>
      </c>
      <c r="AG64" s="52">
        <v>0.39937842482614938</v>
      </c>
    </row>
    <row r="65" spans="1:34" x14ac:dyDescent="0.25">
      <c r="A65" s="43" t="s">
        <v>79</v>
      </c>
      <c r="B65" s="44">
        <v>0.10730172670931723</v>
      </c>
      <c r="C65" s="44">
        <f>+I65</f>
        <v>7.0221708032207134E-2</v>
      </c>
      <c r="D65" s="44">
        <f t="shared" si="38"/>
        <v>3.7080018677110096E-2</v>
      </c>
      <c r="E65" s="130"/>
      <c r="F65" s="44">
        <v>6.1993038886837187E-2</v>
      </c>
      <c r="G65" s="44">
        <v>9.4279210077401768E-2</v>
      </c>
      <c r="H65" s="44">
        <v>0.12253931112432331</v>
      </c>
      <c r="I65" s="44">
        <v>7.0221708032207134E-2</v>
      </c>
      <c r="J65" s="44">
        <v>0.15367763939005716</v>
      </c>
      <c r="K65" s="44">
        <v>9.7274918701008836E-2</v>
      </c>
      <c r="L65" s="44">
        <v>0.14824508560287133</v>
      </c>
      <c r="M65" s="44">
        <v>0.10394977113087958</v>
      </c>
      <c r="N65" s="44">
        <v>0.13666849565521885</v>
      </c>
      <c r="O65" s="44">
        <v>0.1392596666920459</v>
      </c>
      <c r="P65" s="44">
        <v>0.16056724518828866</v>
      </c>
      <c r="Q65" s="44">
        <v>0.12403480189503001</v>
      </c>
      <c r="R65" s="44">
        <v>0.16652872264330468</v>
      </c>
      <c r="S65" s="44">
        <v>0.14886034028080269</v>
      </c>
      <c r="T65" s="44">
        <v>0.174977363548426</v>
      </c>
      <c r="U65" s="44">
        <v>0.13646208729914569</v>
      </c>
      <c r="V65" s="44">
        <v>0.19901074645013736</v>
      </c>
      <c r="W65" s="44">
        <v>0.1655868580669573</v>
      </c>
      <c r="X65" s="44">
        <v>0.16617890771043595</v>
      </c>
      <c r="Y65" s="44">
        <v>8.0549584039089545E-2</v>
      </c>
      <c r="Z65" s="44">
        <v>0.18281809534255711</v>
      </c>
      <c r="AA65" s="44">
        <v>0.2591279313504396</v>
      </c>
      <c r="AB65" s="44">
        <v>0.23790307083438181</v>
      </c>
      <c r="AC65" s="44">
        <v>0.2139959971998224</v>
      </c>
      <c r="AD65" s="44">
        <v>0.26653521600375102</v>
      </c>
      <c r="AE65" s="44">
        <v>0.35993873643355151</v>
      </c>
      <c r="AF65" s="44">
        <v>0.31101909752496404</v>
      </c>
      <c r="AG65" s="53">
        <v>0.26690143629442681</v>
      </c>
    </row>
    <row r="66" spans="1:34" x14ac:dyDescent="0.25">
      <c r="A66" s="8"/>
      <c r="B66" s="45"/>
      <c r="C66" s="45"/>
      <c r="D66" s="45"/>
      <c r="E66" s="121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6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52"/>
    </row>
    <row r="67" spans="1:34" x14ac:dyDescent="0.25">
      <c r="A67" s="15" t="s">
        <v>86</v>
      </c>
      <c r="B67" s="17">
        <v>255.94219706295399</v>
      </c>
      <c r="C67" s="17">
        <f>+I67</f>
        <v>144.72638248573872</v>
      </c>
      <c r="D67" s="122">
        <f t="shared" ref="D67:D70" si="39">+B67-C67</f>
        <v>111.21581457721527</v>
      </c>
      <c r="E67" s="123">
        <f t="shared" ref="E67:E70" si="40">+D67/C67</f>
        <v>0.76845570701785781</v>
      </c>
      <c r="F67" s="17">
        <v>248.39347670541099</v>
      </c>
      <c r="G67" s="17">
        <v>176.84571190936191</v>
      </c>
      <c r="H67" s="17">
        <v>165.5547861998165</v>
      </c>
      <c r="I67" s="17">
        <v>144.72638248573872</v>
      </c>
      <c r="J67" s="17">
        <v>191.72189348385911</v>
      </c>
      <c r="K67" s="17">
        <v>189.98699455441667</v>
      </c>
      <c r="L67" s="17">
        <v>243.80513502902832</v>
      </c>
      <c r="M67" s="17">
        <v>102.70027743481648</v>
      </c>
      <c r="N67" s="17">
        <v>127.1459379768109</v>
      </c>
      <c r="O67" s="17">
        <v>125.06761301809365</v>
      </c>
      <c r="P67" s="17">
        <v>102.81455462539537</v>
      </c>
      <c r="Q67" s="17">
        <v>73.577573401568699</v>
      </c>
      <c r="R67" s="17">
        <v>73.050454464674914</v>
      </c>
      <c r="S67" s="17">
        <v>61.984391272310248</v>
      </c>
      <c r="T67" s="17">
        <v>62.314187207238845</v>
      </c>
      <c r="U67" s="17">
        <v>69.521986502316253</v>
      </c>
      <c r="V67" s="17">
        <v>53.940893229308998</v>
      </c>
      <c r="W67" s="17">
        <v>54.497718386470318</v>
      </c>
      <c r="X67" s="17">
        <v>49.122335818495856</v>
      </c>
      <c r="Y67" s="17">
        <v>37.860593316849517</v>
      </c>
      <c r="Z67" s="17">
        <v>34.872100612881894</v>
      </c>
      <c r="AA67" s="17">
        <v>25.802731278128903</v>
      </c>
      <c r="AB67" s="17">
        <v>23.788271919921314</v>
      </c>
      <c r="AC67" s="17">
        <v>18.65678077121639</v>
      </c>
      <c r="AD67" s="17">
        <v>18.807026168945903</v>
      </c>
      <c r="AE67" s="17">
        <v>16.315999999999999</v>
      </c>
      <c r="AF67" s="17">
        <v>16.574999999999999</v>
      </c>
      <c r="AG67" s="49">
        <v>13.381</v>
      </c>
    </row>
    <row r="68" spans="1:34" x14ac:dyDescent="0.25">
      <c r="A68" s="4" t="s">
        <v>82</v>
      </c>
      <c r="B68" s="18">
        <v>25.261979692000001</v>
      </c>
      <c r="C68" s="18">
        <f>+I68</f>
        <v>11.424884518000001</v>
      </c>
      <c r="D68" s="120">
        <f t="shared" si="39"/>
        <v>13.837095174</v>
      </c>
      <c r="E68" s="121">
        <f t="shared" si="40"/>
        <v>1.2111365460368146</v>
      </c>
      <c r="F68" s="18">
        <v>21.367016208000003</v>
      </c>
      <c r="G68" s="18">
        <v>21.485372706</v>
      </c>
      <c r="H68" s="18">
        <v>16.630046544000002</v>
      </c>
      <c r="I68" s="18">
        <v>11.424884518000001</v>
      </c>
      <c r="J68" s="18">
        <v>17.870703617</v>
      </c>
      <c r="K68" s="18">
        <v>23.076850083999997</v>
      </c>
      <c r="L68" s="18">
        <v>26.123102042999999</v>
      </c>
      <c r="M68" s="18">
        <v>21.730948669</v>
      </c>
      <c r="N68" s="18">
        <v>25.539272149000002</v>
      </c>
      <c r="O68" s="18">
        <v>28.280320753000002</v>
      </c>
      <c r="P68" s="18">
        <v>27.360120070000001</v>
      </c>
      <c r="Q68" s="18">
        <v>20.638678403999997</v>
      </c>
      <c r="R68" s="18">
        <v>22.710669947000003</v>
      </c>
      <c r="S68" s="18">
        <v>22.271829336000003</v>
      </c>
      <c r="T68" s="18">
        <v>19.389069129999999</v>
      </c>
      <c r="U68" s="18">
        <v>20.678596763000002</v>
      </c>
      <c r="V68" s="18">
        <v>22.748545190999998</v>
      </c>
      <c r="W68" s="18">
        <v>22.370076675</v>
      </c>
      <c r="X68" s="18">
        <v>16.745026054</v>
      </c>
      <c r="Y68" s="18">
        <v>12.547363018</v>
      </c>
      <c r="Z68" s="18">
        <v>13.358386698</v>
      </c>
      <c r="AA68" s="18">
        <v>16.579521459999999</v>
      </c>
      <c r="AB68" s="18">
        <v>14.714400213999999</v>
      </c>
      <c r="AC68" s="18">
        <v>10.727978147</v>
      </c>
      <c r="AD68" s="18">
        <v>11.234071575</v>
      </c>
      <c r="AE68" s="18">
        <v>11.321999999999999</v>
      </c>
      <c r="AF68" s="18">
        <v>9.5299999999999994</v>
      </c>
      <c r="AG68" s="50">
        <v>7.76</v>
      </c>
    </row>
    <row r="69" spans="1:34" x14ac:dyDescent="0.25">
      <c r="A69" s="4" t="s">
        <v>83</v>
      </c>
      <c r="B69" s="18">
        <v>127.269825851866</v>
      </c>
      <c r="C69" s="18">
        <f>+I69</f>
        <v>35.3686264771137</v>
      </c>
      <c r="D69" s="120">
        <f t="shared" si="39"/>
        <v>91.901199374752309</v>
      </c>
      <c r="E69" s="121">
        <f t="shared" si="40"/>
        <v>2.59838191438448</v>
      </c>
      <c r="F69" s="18">
        <v>117.29625422088999</v>
      </c>
      <c r="G69" s="18">
        <v>61.0751565156542</v>
      </c>
      <c r="H69" s="18">
        <v>49.975223166451201</v>
      </c>
      <c r="I69" s="18">
        <v>35.3686264771137</v>
      </c>
      <c r="J69" s="18">
        <v>33.367195428387099</v>
      </c>
      <c r="K69" s="18">
        <v>46.015584939393932</v>
      </c>
      <c r="L69" s="18">
        <v>80.302881555728945</v>
      </c>
      <c r="M69" s="18">
        <v>80.969328765816485</v>
      </c>
      <c r="N69" s="18">
        <v>101.6066658278109</v>
      </c>
      <c r="O69" s="18">
        <v>96.787292265093654</v>
      </c>
      <c r="P69" s="18">
        <v>75.45443455539538</v>
      </c>
      <c r="Q69" s="18">
        <v>52.938894997568703</v>
      </c>
      <c r="R69" s="18">
        <v>50.339784517674907</v>
      </c>
      <c r="S69" s="18">
        <v>39.712561936310244</v>
      </c>
      <c r="T69" s="18">
        <v>42.925118077238842</v>
      </c>
      <c r="U69" s="18">
        <v>48.843389739316251</v>
      </c>
      <c r="V69" s="18">
        <v>31.192348038309003</v>
      </c>
      <c r="W69" s="18">
        <v>32.127641711470318</v>
      </c>
      <c r="X69" s="18">
        <v>32.377309764495855</v>
      </c>
      <c r="Y69" s="18">
        <v>25.313230298849518</v>
      </c>
      <c r="Z69" s="18">
        <v>21.513713914881897</v>
      </c>
      <c r="AA69" s="18">
        <v>9.2232098181289039</v>
      </c>
      <c r="AB69" s="18">
        <v>9.073871705921313</v>
      </c>
      <c r="AC69" s="18">
        <v>7.9288026242163916</v>
      </c>
      <c r="AD69" s="18">
        <v>7.5729545939459024</v>
      </c>
      <c r="AE69" s="18">
        <v>4.9939999999999998</v>
      </c>
      <c r="AF69" s="18">
        <v>7.0449999999999999</v>
      </c>
      <c r="AG69" s="50">
        <v>5.6210000000000004</v>
      </c>
    </row>
    <row r="70" spans="1:34" ht="15.75" thickBot="1" x14ac:dyDescent="0.3">
      <c r="A70" s="156" t="s">
        <v>106</v>
      </c>
      <c r="B70" s="164">
        <v>103.41039151908801</v>
      </c>
      <c r="C70" s="164">
        <f>+I70</f>
        <v>97.932871490625033</v>
      </c>
      <c r="D70" s="165">
        <f t="shared" si="39"/>
        <v>5.4775200284629761</v>
      </c>
      <c r="E70" s="158">
        <f t="shared" si="40"/>
        <v>5.5931373655140205E-2</v>
      </c>
      <c r="F70" s="164">
        <v>109.730206276521</v>
      </c>
      <c r="G70" s="164">
        <v>94.285182687707703</v>
      </c>
      <c r="H70" s="164">
        <v>98.949516489365294</v>
      </c>
      <c r="I70" s="164">
        <v>97.932871490625033</v>
      </c>
      <c r="J70" s="164">
        <v>140.483994438472</v>
      </c>
      <c r="K70" s="164">
        <v>120.89455953102274</v>
      </c>
      <c r="L70" s="164">
        <v>137.37915143029937</v>
      </c>
      <c r="M70" s="164">
        <v>0</v>
      </c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6"/>
    </row>
    <row r="71" spans="1:34" x14ac:dyDescent="0.25">
      <c r="A71" s="19"/>
      <c r="B71" s="27"/>
      <c r="C71" s="27"/>
      <c r="D71" s="105"/>
      <c r="E71" s="106"/>
      <c r="F71" s="106"/>
      <c r="G71" s="106"/>
      <c r="H71" s="106"/>
      <c r="I71" s="27"/>
      <c r="J71" s="27"/>
      <c r="K71" s="27"/>
      <c r="L71" s="106"/>
      <c r="M71" s="27"/>
      <c r="N71" s="27"/>
      <c r="O71" s="27"/>
      <c r="P71" s="104"/>
      <c r="Q71" s="104"/>
      <c r="R71" s="104"/>
      <c r="S71" s="106"/>
      <c r="T71" s="27"/>
      <c r="U71" s="28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</row>
    <row r="72" spans="1:34" x14ac:dyDescent="0.25">
      <c r="A72" s="13"/>
      <c r="B72" s="10"/>
      <c r="C72" s="10"/>
      <c r="J72" s="10"/>
      <c r="K72" s="10"/>
      <c r="M72" s="10"/>
      <c r="N72" s="10"/>
      <c r="O72" s="10"/>
      <c r="P72" s="107"/>
      <c r="Q72" s="107"/>
      <c r="R72" s="107"/>
      <c r="T72" s="10"/>
      <c r="U72" s="11"/>
      <c r="V72" s="10"/>
      <c r="W72" s="10"/>
      <c r="X72" s="10"/>
      <c r="Y72" s="10"/>
      <c r="Z72" s="11"/>
      <c r="AA72" s="11"/>
      <c r="AB72" s="11"/>
      <c r="AC72" s="11"/>
      <c r="AD72" s="14"/>
      <c r="AE72" s="10"/>
      <c r="AF72" s="10"/>
      <c r="AG72" s="10"/>
    </row>
    <row r="73" spans="1:34" ht="25.5" x14ac:dyDescent="0.25">
      <c r="A73" s="12" t="s">
        <v>66</v>
      </c>
      <c r="B73" s="203" t="s">
        <v>40</v>
      </c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204"/>
      <c r="O73" s="204"/>
      <c r="P73" s="204"/>
      <c r="Q73" s="204"/>
      <c r="R73" s="204"/>
      <c r="S73" s="204"/>
      <c r="T73" s="204"/>
      <c r="U73" s="204"/>
      <c r="V73" s="204"/>
      <c r="W73" s="204"/>
      <c r="X73" s="204"/>
      <c r="Y73" s="204"/>
      <c r="Z73" s="204"/>
      <c r="AA73" s="204"/>
      <c r="AB73" s="204"/>
      <c r="AC73" s="204"/>
      <c r="AD73" s="204"/>
      <c r="AE73" s="204"/>
      <c r="AF73" s="204"/>
      <c r="AG73" s="204"/>
    </row>
    <row r="74" spans="1:34" ht="25.5" customHeight="1" x14ac:dyDescent="0.25">
      <c r="A74" s="4"/>
      <c r="B74" s="16" t="str">
        <f>+B56</f>
        <v>2024.1-3. hó</v>
      </c>
      <c r="C74" s="16" t="str">
        <f t="shared" ref="C74" si="41">+C56</f>
        <v>2023.1-3. hó</v>
      </c>
      <c r="D74" s="110" t="s">
        <v>64</v>
      </c>
      <c r="E74" s="111" t="s">
        <v>44</v>
      </c>
      <c r="F74" s="16" t="str">
        <f t="shared" ref="F74:L74" si="42">+F56</f>
        <v>2023.10-12. hó</v>
      </c>
      <c r="G74" s="16" t="str">
        <f t="shared" si="42"/>
        <v>2023.7-9. hó</v>
      </c>
      <c r="H74" s="16" t="str">
        <f t="shared" si="42"/>
        <v>2023.4-6. hó</v>
      </c>
      <c r="I74" s="16" t="str">
        <f t="shared" si="42"/>
        <v>2023.1-3. hó</v>
      </c>
      <c r="J74" s="16" t="str">
        <f t="shared" si="42"/>
        <v>2022 10-12. hó</v>
      </c>
      <c r="K74" s="16" t="str">
        <f t="shared" si="42"/>
        <v>2022 7-9. hó</v>
      </c>
      <c r="L74" s="16" t="str">
        <f t="shared" si="42"/>
        <v xml:space="preserve"> 2022 4-6. hó</v>
      </c>
      <c r="M74" s="16" t="str">
        <f t="shared" ref="M74" si="43">+M56</f>
        <v>2022.1-3.</v>
      </c>
      <c r="N74" s="16" t="str">
        <f t="shared" ref="N74:R74" si="44">+N56</f>
        <v xml:space="preserve"> 2021.10-12. hó</v>
      </c>
      <c r="O74" s="16" t="str">
        <f t="shared" si="44"/>
        <v xml:space="preserve"> 2021        7-9. hó</v>
      </c>
      <c r="P74" s="16" t="str">
        <f t="shared" si="44"/>
        <v>2021
4-6. hó</v>
      </c>
      <c r="Q74" s="16" t="str">
        <f t="shared" si="44"/>
        <v>2021
1-3. hó</v>
      </c>
      <c r="R74" s="16" t="str">
        <f t="shared" si="44"/>
        <v>2020
10-12. hó</v>
      </c>
      <c r="S74" s="16" t="s">
        <v>97</v>
      </c>
      <c r="T74" s="16" t="s">
        <v>96</v>
      </c>
      <c r="U74" s="16" t="s">
        <v>63</v>
      </c>
      <c r="V74" s="16" t="s">
        <v>58</v>
      </c>
      <c r="W74" s="16" t="s">
        <v>57</v>
      </c>
      <c r="X74" s="16" t="s">
        <v>56</v>
      </c>
      <c r="Y74" s="16" t="s">
        <v>54</v>
      </c>
      <c r="Z74" s="16" t="s">
        <v>51</v>
      </c>
      <c r="AA74" s="16" t="s">
        <v>50</v>
      </c>
      <c r="AB74" s="16" t="s">
        <v>49</v>
      </c>
      <c r="AC74" s="16" t="s">
        <v>52</v>
      </c>
      <c r="AD74" s="16" t="s">
        <v>46</v>
      </c>
      <c r="AE74" s="16" t="s">
        <v>47</v>
      </c>
      <c r="AF74" s="16" t="s">
        <v>48</v>
      </c>
      <c r="AG74" s="47" t="s">
        <v>45</v>
      </c>
    </row>
    <row r="75" spans="1:34" x14ac:dyDescent="0.25">
      <c r="A75" s="4"/>
      <c r="B75" s="5"/>
      <c r="C75" s="5"/>
      <c r="D75" s="6"/>
      <c r="E75" s="119"/>
      <c r="F75" s="6"/>
      <c r="G75" s="6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6"/>
      <c r="AA75" s="5"/>
      <c r="AB75" s="5"/>
      <c r="AC75" s="7"/>
      <c r="AD75" s="7"/>
      <c r="AE75" s="7"/>
      <c r="AF75" s="7"/>
      <c r="AG75" s="63"/>
    </row>
    <row r="76" spans="1:34" x14ac:dyDescent="0.25">
      <c r="A76" s="15" t="s">
        <v>33</v>
      </c>
      <c r="B76" s="17">
        <v>417.30983408402739</v>
      </c>
      <c r="C76" s="17">
        <f>+I76</f>
        <v>331.79879847338901</v>
      </c>
      <c r="D76" s="122">
        <f t="shared" ref="D76:D83" si="45">+B76-C76</f>
        <v>85.511035610638373</v>
      </c>
      <c r="E76" s="123">
        <f t="shared" ref="E76:E80" si="46">+D76/C76</f>
        <v>0.25771954571287137</v>
      </c>
      <c r="F76" s="17">
        <v>421.3181057153277</v>
      </c>
      <c r="G76" s="17">
        <v>407.72842627414502</v>
      </c>
      <c r="H76" s="17">
        <v>351.43234377557155</v>
      </c>
      <c r="I76" s="17">
        <v>331.79879847338901</v>
      </c>
      <c r="J76" s="17">
        <v>362.59200229077265</v>
      </c>
      <c r="K76" s="17">
        <v>355.94553884255305</v>
      </c>
      <c r="L76" s="17">
        <v>432.4718773550693</v>
      </c>
      <c r="M76" s="17">
        <v>514.67683245318869</v>
      </c>
      <c r="N76" s="17">
        <v>482.91693531083632</v>
      </c>
      <c r="O76" s="17">
        <v>472.74790930453253</v>
      </c>
      <c r="P76" s="17">
        <v>533.28217205526562</v>
      </c>
      <c r="Q76" s="17">
        <v>462.4948030281854</v>
      </c>
      <c r="R76" s="17">
        <v>402.69962115288769</v>
      </c>
      <c r="S76" s="17">
        <v>393.74068094041206</v>
      </c>
      <c r="T76" s="17">
        <v>223.8729050289557</v>
      </c>
      <c r="U76" s="17">
        <v>334.89249846112023</v>
      </c>
      <c r="V76" s="17">
        <v>384.95326182382342</v>
      </c>
      <c r="W76" s="17">
        <v>368.45758286131235</v>
      </c>
      <c r="X76" s="17">
        <v>379.55148937515054</v>
      </c>
      <c r="Y76" s="17">
        <v>346.27398762023228</v>
      </c>
      <c r="Z76" s="17">
        <v>354.55560650445676</v>
      </c>
      <c r="AA76" s="17">
        <v>406.20835578522758</v>
      </c>
      <c r="AB76" s="17">
        <v>413.45901679356712</v>
      </c>
      <c r="AC76" s="17">
        <v>385.9297456968327</v>
      </c>
      <c r="AD76" s="17">
        <v>338.53237512194994</v>
      </c>
      <c r="AE76" s="17">
        <v>343.32800411404338</v>
      </c>
      <c r="AF76" s="17">
        <v>398.00942162642059</v>
      </c>
      <c r="AG76" s="49">
        <v>341.53488518242199</v>
      </c>
      <c r="AH76" s="19"/>
    </row>
    <row r="77" spans="1:34" x14ac:dyDescent="0.25">
      <c r="A77" s="4" t="s">
        <v>34</v>
      </c>
      <c r="B77" s="18">
        <v>255.39205447001936</v>
      </c>
      <c r="C77" s="18">
        <f>+I77</f>
        <v>201.94150450997654</v>
      </c>
      <c r="D77" s="120">
        <f t="shared" si="45"/>
        <v>53.450549960042821</v>
      </c>
      <c r="E77" s="121">
        <f t="shared" si="46"/>
        <v>0.26468333040176095</v>
      </c>
      <c r="F77" s="18">
        <v>251.60606585894192</v>
      </c>
      <c r="G77" s="18">
        <v>243.7992957652319</v>
      </c>
      <c r="H77" s="18">
        <v>213.4054756198025</v>
      </c>
      <c r="I77" s="18">
        <v>201.94150450997654</v>
      </c>
      <c r="J77" s="18">
        <v>209.27390880546866</v>
      </c>
      <c r="K77" s="18">
        <v>224.12070806873908</v>
      </c>
      <c r="L77" s="18">
        <v>253.10991617831772</v>
      </c>
      <c r="M77" s="18">
        <v>286.33728606420647</v>
      </c>
      <c r="N77" s="18">
        <v>305.99198625956058</v>
      </c>
      <c r="O77" s="18">
        <v>304.29683606722256</v>
      </c>
      <c r="P77" s="18">
        <v>347.91678354010958</v>
      </c>
      <c r="Q77" s="18">
        <v>287.95778330142292</v>
      </c>
      <c r="R77" s="18">
        <v>275.436829517592</v>
      </c>
      <c r="S77" s="18">
        <v>239.00278121144052</v>
      </c>
      <c r="T77" s="18">
        <v>134.8778959242114</v>
      </c>
      <c r="U77" s="18">
        <v>217.09127878707301</v>
      </c>
      <c r="V77" s="18">
        <v>232.16893311374582</v>
      </c>
      <c r="W77" s="18">
        <v>217.14367660233299</v>
      </c>
      <c r="X77" s="18">
        <v>221.92211002368103</v>
      </c>
      <c r="Y77" s="18">
        <v>192.83311584008226</v>
      </c>
      <c r="Z77" s="18">
        <v>215.08039959753549</v>
      </c>
      <c r="AA77" s="18">
        <v>221.49831939847297</v>
      </c>
      <c r="AB77" s="18">
        <v>243.48071288080317</v>
      </c>
      <c r="AC77" s="18">
        <v>219.9936879828</v>
      </c>
      <c r="AD77" s="18">
        <v>185.25595821200002</v>
      </c>
      <c r="AE77" s="18">
        <v>200.95609356229122</v>
      </c>
      <c r="AF77" s="18">
        <v>229.24550813065881</v>
      </c>
      <c r="AG77" s="50">
        <v>189.59087771725001</v>
      </c>
    </row>
    <row r="78" spans="1:34" x14ac:dyDescent="0.25">
      <c r="A78" s="15" t="s">
        <v>35</v>
      </c>
      <c r="B78" s="17">
        <v>161.91777961400803</v>
      </c>
      <c r="C78" s="17">
        <f>+I78</f>
        <v>129.85729396341247</v>
      </c>
      <c r="D78" s="122">
        <f t="shared" si="45"/>
        <v>32.060485650595552</v>
      </c>
      <c r="E78" s="123">
        <f t="shared" si="46"/>
        <v>0.24689014126252046</v>
      </c>
      <c r="F78" s="17">
        <v>169.71203985638579</v>
      </c>
      <c r="G78" s="17">
        <v>163.92913050891312</v>
      </c>
      <c r="H78" s="17">
        <v>138.02686815576905</v>
      </c>
      <c r="I78" s="17">
        <v>129.85729396341247</v>
      </c>
      <c r="J78" s="17">
        <v>153.31809348530399</v>
      </c>
      <c r="K78" s="17">
        <v>131.82483077381397</v>
      </c>
      <c r="L78" s="17">
        <v>179.36196117675158</v>
      </c>
      <c r="M78" s="17">
        <v>228.33954638898223</v>
      </c>
      <c r="N78" s="17">
        <v>176.92494905127575</v>
      </c>
      <c r="O78" s="17">
        <v>168.45107323730997</v>
      </c>
      <c r="P78" s="17">
        <v>185.36538851515604</v>
      </c>
      <c r="Q78" s="17">
        <v>174.53701972676248</v>
      </c>
      <c r="R78" s="17">
        <v>127.26279163529568</v>
      </c>
      <c r="S78" s="17">
        <v>154.73789972897154</v>
      </c>
      <c r="T78" s="17">
        <v>88.995009104744298</v>
      </c>
      <c r="U78" s="17">
        <f>117.801219674047</f>
        <v>117.801219674047</v>
      </c>
      <c r="V78" s="17">
        <v>152.78432871007763</v>
      </c>
      <c r="W78" s="17">
        <v>151.31390625897939</v>
      </c>
      <c r="X78" s="17">
        <v>157.62937935146951</v>
      </c>
      <c r="Y78" s="17">
        <v>153.44087178015002</v>
      </c>
      <c r="Z78" s="17">
        <v>139.4752069069213</v>
      </c>
      <c r="AA78" s="17">
        <v>184.71003638675461</v>
      </c>
      <c r="AB78" s="17">
        <v>169.97830391276395</v>
      </c>
      <c r="AC78" s="17">
        <v>165.9360577140327</v>
      </c>
      <c r="AD78" s="17">
        <v>153.27641690994992</v>
      </c>
      <c r="AE78" s="17">
        <v>142.37191055175217</v>
      </c>
      <c r="AF78" s="17">
        <v>168.76391349576178</v>
      </c>
      <c r="AG78" s="49">
        <v>151.94400746517201</v>
      </c>
    </row>
    <row r="79" spans="1:34" x14ac:dyDescent="0.25">
      <c r="A79" s="9" t="s">
        <v>36</v>
      </c>
      <c r="B79" s="18">
        <v>134.58444670407107</v>
      </c>
      <c r="C79" s="18">
        <f>+I79</f>
        <v>154.46689502951307</v>
      </c>
      <c r="D79" s="120">
        <f t="shared" si="45"/>
        <v>-19.882448325441999</v>
      </c>
      <c r="E79" s="121">
        <f t="shared" si="46"/>
        <v>-0.12871656623668895</v>
      </c>
      <c r="F79" s="18">
        <v>136.14099100124841</v>
      </c>
      <c r="G79" s="18">
        <v>122.05917934720736</v>
      </c>
      <c r="H79" s="18">
        <v>119.62882174547759</v>
      </c>
      <c r="I79" s="18">
        <v>154.46689502951307</v>
      </c>
      <c r="J79" s="18">
        <v>160.89134842398488</v>
      </c>
      <c r="K79" s="18">
        <v>180.07327286825162</v>
      </c>
      <c r="L79" s="18">
        <v>149.66898721228844</v>
      </c>
      <c r="M79" s="18">
        <v>143.09198287356375</v>
      </c>
      <c r="N79" s="18">
        <v>111.75449736217136</v>
      </c>
      <c r="O79" s="18">
        <v>116.08529451021003</v>
      </c>
      <c r="P79" s="18">
        <v>126.71171931140452</v>
      </c>
      <c r="Q79" s="18">
        <v>113.71182066212624</v>
      </c>
      <c r="R79" s="18">
        <v>124.44032866044235</v>
      </c>
      <c r="S79" s="18">
        <v>129.47626833806319</v>
      </c>
      <c r="T79" s="18">
        <v>68.850422450562505</v>
      </c>
      <c r="U79" s="18">
        <v>117.14417713746499</v>
      </c>
      <c r="V79" s="18">
        <v>156.93622215575999</v>
      </c>
      <c r="W79" s="18">
        <v>127.52526013695</v>
      </c>
      <c r="X79" s="18">
        <v>139.62810318002099</v>
      </c>
      <c r="Y79" s="18">
        <v>118.709278009279</v>
      </c>
      <c r="Z79" s="18">
        <v>155.86954442390231</v>
      </c>
      <c r="AA79" s="18">
        <v>133.9625001414374</v>
      </c>
      <c r="AB79" s="18">
        <v>140.00189262516557</v>
      </c>
      <c r="AC79" s="18">
        <v>139.44914698024255</v>
      </c>
      <c r="AD79" s="18">
        <v>135.19738145236255</v>
      </c>
      <c r="AE79" s="18">
        <v>125.46451281962091</v>
      </c>
      <c r="AF79" s="18">
        <v>130.39143966502172</v>
      </c>
      <c r="AG79" s="50">
        <v>129.07324143225003</v>
      </c>
    </row>
    <row r="80" spans="1:34" x14ac:dyDescent="0.25">
      <c r="A80" s="15" t="s">
        <v>65</v>
      </c>
      <c r="B80" s="17">
        <v>27.333332909936956</v>
      </c>
      <c r="C80" s="17">
        <f>+I80</f>
        <v>-24.609601066100595</v>
      </c>
      <c r="D80" s="122">
        <f t="shared" si="45"/>
        <v>51.942933976037551</v>
      </c>
      <c r="E80" s="123">
        <f t="shared" si="46"/>
        <v>-2.1106776106008587</v>
      </c>
      <c r="F80" s="17">
        <v>33.571048855137377</v>
      </c>
      <c r="G80" s="17">
        <v>41.869951161705757</v>
      </c>
      <c r="H80" s="17">
        <v>18.398046410291457</v>
      </c>
      <c r="I80" s="17">
        <v>-24.609601066100595</v>
      </c>
      <c r="J80" s="17">
        <v>-7.5732549386808898</v>
      </c>
      <c r="K80" s="17">
        <v>-48.24844209443765</v>
      </c>
      <c r="L80" s="17">
        <v>29.692973964463135</v>
      </c>
      <c r="M80" s="17">
        <v>85.247563515418477</v>
      </c>
      <c r="N80" s="17">
        <v>65.170451689104382</v>
      </c>
      <c r="O80" s="17">
        <v>52.365778727099936</v>
      </c>
      <c r="P80" s="17">
        <v>58.653669203751519</v>
      </c>
      <c r="Q80" s="17">
        <v>60.825199064636237</v>
      </c>
      <c r="R80" s="17">
        <v>2.8224629748533374</v>
      </c>
      <c r="S80" s="17">
        <v>25.261631390908349</v>
      </c>
      <c r="T80" s="17">
        <v>20.144586654181794</v>
      </c>
      <c r="U80" s="17">
        <f>0.657042536581963</f>
        <v>0.65704253658196299</v>
      </c>
      <c r="V80" s="17">
        <v>-4.1518934456823615</v>
      </c>
      <c r="W80" s="17">
        <v>23.788646122029391</v>
      </c>
      <c r="X80" s="17">
        <v>18.001276171448524</v>
      </c>
      <c r="Y80" s="17">
        <v>34.731593770871015</v>
      </c>
      <c r="Z80" s="17">
        <v>-16.394337516981011</v>
      </c>
      <c r="AA80" s="17">
        <v>50.747536245317207</v>
      </c>
      <c r="AB80" s="17">
        <v>29.976411287598381</v>
      </c>
      <c r="AC80" s="17">
        <v>26.486910733790154</v>
      </c>
      <c r="AD80" s="17">
        <v>18.079035457587366</v>
      </c>
      <c r="AE80" s="17">
        <v>16.907397732131258</v>
      </c>
      <c r="AF80" s="17">
        <v>38.372473830740063</v>
      </c>
      <c r="AG80" s="49">
        <v>22.870766032921978</v>
      </c>
    </row>
    <row r="81" spans="1:33" x14ac:dyDescent="0.25">
      <c r="A81" s="8"/>
      <c r="B81" s="18"/>
      <c r="C81" s="18"/>
      <c r="D81" s="120"/>
      <c r="E81" s="121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50"/>
    </row>
    <row r="82" spans="1:33" x14ac:dyDescent="0.25">
      <c r="A82" s="8" t="s">
        <v>78</v>
      </c>
      <c r="B82" s="29">
        <v>0.38800374778947838</v>
      </c>
      <c r="C82" s="29">
        <f>+I82</f>
        <v>0.3913736112393647</v>
      </c>
      <c r="D82" s="29">
        <f t="shared" si="45"/>
        <v>-3.3698634498863234E-3</v>
      </c>
      <c r="E82" s="121"/>
      <c r="F82" s="29">
        <v>0.40281212118392851</v>
      </c>
      <c r="G82" s="29">
        <v>0.40205470098543444</v>
      </c>
      <c r="H82" s="29">
        <v>0.39275516497114016</v>
      </c>
      <c r="I82" s="29">
        <v>0.3913736112393647</v>
      </c>
      <c r="J82" s="29">
        <v>0.42283914845522136</v>
      </c>
      <c r="K82" s="29">
        <v>0.37035112506951418</v>
      </c>
      <c r="L82" s="29">
        <v>0.41473670443891386</v>
      </c>
      <c r="M82" s="29">
        <v>0.44365615856577412</v>
      </c>
      <c r="N82" s="29">
        <v>0.36636724892945721</v>
      </c>
      <c r="O82" s="29">
        <v>0.35632325300843798</v>
      </c>
      <c r="P82" s="29">
        <v>0.34759344720030522</v>
      </c>
      <c r="Q82" s="29">
        <v>0.37738158047178277</v>
      </c>
      <c r="R82" s="29">
        <v>0.31602411561986421</v>
      </c>
      <c r="S82" s="29">
        <v>0.39299444334630301</v>
      </c>
      <c r="T82" s="29">
        <v>0.39752469863753137</v>
      </c>
      <c r="U82" s="29">
        <v>0.40199829883521987</v>
      </c>
      <c r="V82" s="29">
        <v>0.39689059390280074</v>
      </c>
      <c r="W82" s="29">
        <v>0.41066845492479398</v>
      </c>
      <c r="X82" s="29">
        <v>0.41530433620738044</v>
      </c>
      <c r="Y82" s="29">
        <v>0.44311983361693524</v>
      </c>
      <c r="Z82" s="29">
        <v>0.39338034527785165</v>
      </c>
      <c r="AA82" s="29">
        <v>0.45471747135702789</v>
      </c>
      <c r="AB82" s="29">
        <v>0.41111282378352665</v>
      </c>
      <c r="AC82" s="29">
        <v>0.42996441597011248</v>
      </c>
      <c r="AD82" s="29">
        <v>0.45276738112487752</v>
      </c>
      <c r="AE82" s="29">
        <v>0.41468190431812385</v>
      </c>
      <c r="AF82" s="29">
        <v>0.42401989582590055</v>
      </c>
      <c r="AG82" s="52">
        <v>0.44488576147650355</v>
      </c>
    </row>
    <row r="83" spans="1:33" x14ac:dyDescent="0.25">
      <c r="A83" s="43" t="s">
        <v>79</v>
      </c>
      <c r="B83" s="44">
        <v>6.5498894771871721E-2</v>
      </c>
      <c r="C83" s="44">
        <f>+I83</f>
        <v>-7.4170253718005369E-2</v>
      </c>
      <c r="D83" s="44">
        <f t="shared" si="45"/>
        <v>0.1396691484898771</v>
      </c>
      <c r="E83" s="130"/>
      <c r="F83" s="44">
        <v>7.9681002073574189E-2</v>
      </c>
      <c r="G83" s="44">
        <v>0.10269078254934717</v>
      </c>
      <c r="H83" s="44">
        <v>5.2351602623236765E-2</v>
      </c>
      <c r="I83" s="44">
        <v>-7.4170253718005369E-2</v>
      </c>
      <c r="J83" s="44">
        <v>-2.0886436796274631E-2</v>
      </c>
      <c r="K83" s="44">
        <v>-0.13555006828103441</v>
      </c>
      <c r="L83" s="44">
        <v>6.865873949090226E-2</v>
      </c>
      <c r="M83" s="44">
        <v>0.16563318599185634</v>
      </c>
      <c r="N83" s="44">
        <v>0.13495167993467966</v>
      </c>
      <c r="O83" s="44">
        <v>7.6084261935808015E-2</v>
      </c>
      <c r="P83" s="44">
        <v>0.10998618044496163</v>
      </c>
      <c r="Q83" s="44">
        <v>0.13151542172232672</v>
      </c>
      <c r="R83" s="44">
        <v>7.008854308759754E-3</v>
      </c>
      <c r="S83" s="44">
        <v>6.4158042624839651E-2</v>
      </c>
      <c r="T83" s="44">
        <v>8.9982245290363722E-2</v>
      </c>
      <c r="U83" s="45">
        <v>1.9619505948958991E-3</v>
      </c>
      <c r="V83" s="44">
        <v>-1.0785448150280916E-2</v>
      </c>
      <c r="W83" s="44">
        <v>6.456278070679157E-2</v>
      </c>
      <c r="X83" s="44">
        <v>4.7427757960016789E-2</v>
      </c>
      <c r="Y83" s="44">
        <v>0.10030090336719737</v>
      </c>
      <c r="Z83" s="44">
        <v>-4.6239115152096555E-2</v>
      </c>
      <c r="AA83" s="44">
        <v>0.12492981870650806</v>
      </c>
      <c r="AB83" s="44">
        <v>7.2501529946231838E-2</v>
      </c>
      <c r="AC83" s="44">
        <v>6.8631431054803849E-2</v>
      </c>
      <c r="AD83" s="44">
        <v>5.3404155071061471E-2</v>
      </c>
      <c r="AE83" s="44">
        <v>4.9245612153779109E-2</v>
      </c>
      <c r="AF83" s="44">
        <v>9.6410968549275236E-2</v>
      </c>
      <c r="AG83" s="53">
        <v>6.6964655808750412E-2</v>
      </c>
    </row>
    <row r="84" spans="1:33" x14ac:dyDescent="0.25">
      <c r="A84" s="43"/>
      <c r="B84" s="44"/>
      <c r="C84" s="44"/>
      <c r="D84" s="44"/>
      <c r="E84" s="130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5"/>
      <c r="V84" s="60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53"/>
    </row>
    <row r="85" spans="1:33" x14ac:dyDescent="0.25">
      <c r="A85" s="15" t="s">
        <v>93</v>
      </c>
      <c r="B85" s="32">
        <v>498.31137309822583</v>
      </c>
      <c r="C85" s="32">
        <f>+I85</f>
        <v>377</v>
      </c>
      <c r="D85" s="133">
        <f t="shared" ref="D85:D88" si="47">+B85-C85</f>
        <v>121.31137309822583</v>
      </c>
      <c r="E85" s="123">
        <f t="shared" ref="E85:E88" si="48">+D85/C85</f>
        <v>0.32178083049927275</v>
      </c>
      <c r="F85" s="32">
        <v>495.59058676622948</v>
      </c>
      <c r="G85" s="32">
        <v>460.47095266955222</v>
      </c>
      <c r="H85" s="32">
        <v>379.05623568930821</v>
      </c>
      <c r="I85" s="32">
        <v>377</v>
      </c>
      <c r="J85" s="32">
        <v>436.18071806701613</v>
      </c>
      <c r="K85" s="32">
        <v>420.73177377655003</v>
      </c>
      <c r="L85" s="32">
        <v>556.43590822606552</v>
      </c>
      <c r="M85" s="32">
        <v>629.86088887109997</v>
      </c>
      <c r="N85" s="32">
        <v>575</v>
      </c>
      <c r="O85" s="32">
        <v>514.91144842163692</v>
      </c>
      <c r="P85" s="32">
        <v>569.935971</v>
      </c>
      <c r="Q85" s="32">
        <v>489.99584210096759</v>
      </c>
      <c r="R85" s="32">
        <v>414.79822331306025</v>
      </c>
      <c r="S85" s="32">
        <v>402.89857895985307</v>
      </c>
      <c r="T85" s="32">
        <v>240.15971840832788</v>
      </c>
      <c r="U85" s="32">
        <v>357.13348486514059</v>
      </c>
      <c r="V85" s="61">
        <v>426.01621458316674</v>
      </c>
      <c r="W85" s="32">
        <v>434.09645030967505</v>
      </c>
      <c r="X85" s="32">
        <v>469.92904496974421</v>
      </c>
      <c r="Y85" s="32">
        <v>407.22475730645158</v>
      </c>
      <c r="Z85" s="32">
        <v>432.83092547017247</v>
      </c>
      <c r="AA85" s="32">
        <v>450.86069298829841</v>
      </c>
      <c r="AB85" s="32">
        <v>471.08039969528363</v>
      </c>
      <c r="AC85" s="32">
        <v>452.00745438788192</v>
      </c>
      <c r="AD85" s="32">
        <v>390.02750187283607</v>
      </c>
      <c r="AE85" s="32">
        <v>402.45778796065383</v>
      </c>
      <c r="AF85" s="32">
        <v>460.14640900000001</v>
      </c>
      <c r="AG85" s="49">
        <v>405.51657281999996</v>
      </c>
    </row>
    <row r="86" spans="1:33" x14ac:dyDescent="0.25">
      <c r="A86" s="4" t="s">
        <v>82</v>
      </c>
      <c r="B86" s="25">
        <v>270.21290699999997</v>
      </c>
      <c r="C86" s="25">
        <f>+I86</f>
        <v>166</v>
      </c>
      <c r="D86" s="134">
        <f t="shared" si="47"/>
        <v>104.21290699999997</v>
      </c>
      <c r="E86" s="121">
        <f t="shared" si="48"/>
        <v>0.62778859638554196</v>
      </c>
      <c r="F86" s="25">
        <v>212.618268</v>
      </c>
      <c r="G86" s="25">
        <v>185.44152875</v>
      </c>
      <c r="H86" s="25">
        <v>171.41274200000001</v>
      </c>
      <c r="I86" s="25">
        <v>166</v>
      </c>
      <c r="J86" s="25">
        <v>205.490399</v>
      </c>
      <c r="K86" s="25">
        <v>205.75448599999999</v>
      </c>
      <c r="L86" s="25">
        <v>297.62249599999996</v>
      </c>
      <c r="M86" s="25">
        <v>336.19749000000002</v>
      </c>
      <c r="N86" s="25">
        <v>254</v>
      </c>
      <c r="O86" s="25">
        <v>200.88279399999999</v>
      </c>
      <c r="P86" s="25">
        <v>203.93597100000002</v>
      </c>
      <c r="Q86" s="25">
        <v>189.34578099999999</v>
      </c>
      <c r="R86" s="25">
        <v>133.65695099999999</v>
      </c>
      <c r="S86" s="25">
        <v>169.411283</v>
      </c>
      <c r="T86" s="25">
        <v>106.332256</v>
      </c>
      <c r="U86" s="25">
        <v>146.57019099999999</v>
      </c>
      <c r="V86" s="62">
        <v>184.87415500000003</v>
      </c>
      <c r="W86" s="25">
        <v>213.88286899999997</v>
      </c>
      <c r="X86" s="25">
        <v>275.77099399999997</v>
      </c>
      <c r="Y86" s="25">
        <v>238.122781</v>
      </c>
      <c r="Z86" s="25">
        <v>269.59786300000002</v>
      </c>
      <c r="AA86" s="25">
        <v>243.01565499999998</v>
      </c>
      <c r="AB86" s="25">
        <v>257.12628100000001</v>
      </c>
      <c r="AC86" s="25">
        <v>243.57170000000002</v>
      </c>
      <c r="AD86" s="25">
        <v>215.35097200000001</v>
      </c>
      <c r="AE86" s="25">
        <v>201.44847200000001</v>
      </c>
      <c r="AF86" s="25">
        <v>245.14640900000001</v>
      </c>
      <c r="AG86" s="50">
        <v>248.49060800000001</v>
      </c>
    </row>
    <row r="87" spans="1:33" x14ac:dyDescent="0.25">
      <c r="A87" s="4" t="s">
        <v>83</v>
      </c>
      <c r="B87" s="25">
        <v>162.15823154274196</v>
      </c>
      <c r="C87" s="25">
        <f>+I87</f>
        <v>153</v>
      </c>
      <c r="D87" s="134">
        <f t="shared" si="47"/>
        <v>9.1582315427419587</v>
      </c>
      <c r="E87" s="121">
        <f t="shared" si="48"/>
        <v>5.9857722501581431E-2</v>
      </c>
      <c r="F87" s="25">
        <v>221.69239417213112</v>
      </c>
      <c r="G87" s="25">
        <v>207.03156324969223</v>
      </c>
      <c r="H87" s="25">
        <v>178.8209395219672</v>
      </c>
      <c r="I87" s="25">
        <v>153</v>
      </c>
      <c r="J87" s="25">
        <v>130.6430185703226</v>
      </c>
      <c r="K87" s="25">
        <v>134.53739701757573</v>
      </c>
      <c r="L87" s="25">
        <v>171.46598690163935</v>
      </c>
      <c r="M87" s="25">
        <v>204.90767380419354</v>
      </c>
      <c r="N87" s="25">
        <v>187</v>
      </c>
      <c r="O87" s="25">
        <v>201.35893241600002</v>
      </c>
      <c r="P87" s="25">
        <v>254</v>
      </c>
      <c r="Q87" s="25">
        <v>217.42798470806446</v>
      </c>
      <c r="R87" s="25">
        <v>168.64581896317458</v>
      </c>
      <c r="S87" s="25">
        <v>153.318027825</v>
      </c>
      <c r="T87" s="25">
        <v>93.016510928852455</v>
      </c>
      <c r="U87" s="25">
        <v>137.83392398156249</v>
      </c>
      <c r="V87" s="62">
        <v>152.49218144</v>
      </c>
      <c r="W87" s="25">
        <v>153.14293143750004</v>
      </c>
      <c r="X87" s="25">
        <v>116.23463398524591</v>
      </c>
      <c r="Y87" s="25">
        <v>112.90097417903226</v>
      </c>
      <c r="Z87" s="25">
        <v>114.56359143293103</v>
      </c>
      <c r="AA87" s="25">
        <v>117.27626019421874</v>
      </c>
      <c r="AB87" s="25">
        <v>154.98026100885249</v>
      </c>
      <c r="AC87" s="25">
        <v>137.42633887908192</v>
      </c>
      <c r="AD87" s="25">
        <v>116.70540188306558</v>
      </c>
      <c r="AE87" s="25">
        <v>133.32445733449998</v>
      </c>
      <c r="AF87" s="25">
        <v>122</v>
      </c>
      <c r="AG87" s="50">
        <v>132.02596481999998</v>
      </c>
    </row>
    <row r="88" spans="1:33" x14ac:dyDescent="0.25">
      <c r="A88" s="4" t="s">
        <v>84</v>
      </c>
      <c r="B88" s="25">
        <v>65.940234555483869</v>
      </c>
      <c r="C88" s="25">
        <f>+I88</f>
        <v>58</v>
      </c>
      <c r="D88" s="134">
        <f t="shared" si="47"/>
        <v>7.9402345554838689</v>
      </c>
      <c r="E88" s="121">
        <f t="shared" si="48"/>
        <v>0.13690059578420463</v>
      </c>
      <c r="F88" s="25">
        <v>61.279924594098361</v>
      </c>
      <c r="G88" s="25">
        <v>67.997860669860017</v>
      </c>
      <c r="H88" s="25">
        <v>28.822554167340975</v>
      </c>
      <c r="I88" s="25">
        <v>58</v>
      </c>
      <c r="J88" s="25">
        <v>100.04730049669355</v>
      </c>
      <c r="K88" s="25">
        <v>80.439890758974272</v>
      </c>
      <c r="L88" s="25">
        <v>87.347425324426254</v>
      </c>
      <c r="M88" s="25">
        <v>88.755725066906422</v>
      </c>
      <c r="N88" s="25">
        <v>134</v>
      </c>
      <c r="O88" s="25">
        <v>112.66972200563694</v>
      </c>
      <c r="P88" s="25">
        <v>112</v>
      </c>
      <c r="Q88" s="25">
        <v>83.222076392903176</v>
      </c>
      <c r="R88" s="25">
        <v>112.49545334988571</v>
      </c>
      <c r="S88" s="25">
        <v>80.169268134853112</v>
      </c>
      <c r="T88" s="25">
        <v>40.810951479475406</v>
      </c>
      <c r="U88" s="25">
        <v>72.729369883578087</v>
      </c>
      <c r="V88" s="62">
        <v>88.649878143166688</v>
      </c>
      <c r="W88" s="25">
        <v>67.070649872174997</v>
      </c>
      <c r="X88" s="25">
        <v>77.923416984498331</v>
      </c>
      <c r="Y88" s="25">
        <v>56.201002127419343</v>
      </c>
      <c r="Z88" s="25">
        <v>48.669471037241387</v>
      </c>
      <c r="AA88" s="25">
        <v>90.568777794079693</v>
      </c>
      <c r="AB88" s="25">
        <v>58.973857686431138</v>
      </c>
      <c r="AC88" s="25">
        <v>71.009415508799961</v>
      </c>
      <c r="AD88" s="25">
        <v>57.971127989770487</v>
      </c>
      <c r="AE88" s="25">
        <v>67.684858626153854</v>
      </c>
      <c r="AF88" s="25">
        <v>93</v>
      </c>
      <c r="AG88" s="50">
        <v>25</v>
      </c>
    </row>
    <row r="89" spans="1:33" x14ac:dyDescent="0.25">
      <c r="A89" s="4"/>
      <c r="B89" s="25"/>
      <c r="C89" s="25"/>
      <c r="D89" s="134"/>
      <c r="E89" s="121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56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8"/>
    </row>
    <row r="90" spans="1:33" x14ac:dyDescent="0.25">
      <c r="A90" s="15" t="s">
        <v>85</v>
      </c>
      <c r="B90" s="15">
        <v>18</v>
      </c>
      <c r="C90" s="15">
        <f>+I90</f>
        <v>25</v>
      </c>
      <c r="D90" s="133">
        <f t="shared" ref="D90:D93" si="49">+B90-C90</f>
        <v>-7</v>
      </c>
      <c r="E90" s="123">
        <f t="shared" ref="E90:E93" si="50">+D90/C90</f>
        <v>-0.28000000000000003</v>
      </c>
      <c r="F90" s="15">
        <v>18</v>
      </c>
      <c r="G90" s="15">
        <v>21</v>
      </c>
      <c r="H90" s="15">
        <v>22</v>
      </c>
      <c r="I90" s="15">
        <v>25</v>
      </c>
      <c r="J90" s="15">
        <v>23</v>
      </c>
      <c r="K90" s="15">
        <v>24</v>
      </c>
      <c r="L90" s="15">
        <v>24</v>
      </c>
      <c r="M90" s="15">
        <v>22</v>
      </c>
      <c r="N90" s="15">
        <v>21</v>
      </c>
      <c r="O90" s="15">
        <v>21</v>
      </c>
      <c r="P90" s="15">
        <v>22</v>
      </c>
      <c r="Q90" s="15">
        <v>22</v>
      </c>
      <c r="R90" s="15">
        <v>22</v>
      </c>
      <c r="S90" s="15">
        <v>22</v>
      </c>
      <c r="T90" s="15">
        <v>22</v>
      </c>
      <c r="U90" s="15">
        <v>23</v>
      </c>
      <c r="V90" s="64">
        <v>25</v>
      </c>
      <c r="W90" s="15">
        <v>29</v>
      </c>
      <c r="X90" s="15">
        <v>29</v>
      </c>
      <c r="Y90" s="15">
        <v>29</v>
      </c>
      <c r="Z90" s="15">
        <v>28</v>
      </c>
      <c r="AA90" s="15">
        <v>29</v>
      </c>
      <c r="AB90" s="15">
        <v>29</v>
      </c>
      <c r="AC90" s="15">
        <v>29</v>
      </c>
      <c r="AD90" s="15">
        <v>30</v>
      </c>
      <c r="AE90" s="15">
        <v>29</v>
      </c>
      <c r="AF90" s="15">
        <v>27</v>
      </c>
      <c r="AG90" s="65">
        <v>28</v>
      </c>
    </row>
    <row r="91" spans="1:33" x14ac:dyDescent="0.25">
      <c r="A91" s="4" t="s">
        <v>82</v>
      </c>
      <c r="B91" s="4">
        <v>9</v>
      </c>
      <c r="C91" s="4">
        <f>+I91</f>
        <v>15</v>
      </c>
      <c r="D91" s="134">
        <f t="shared" si="49"/>
        <v>-6</v>
      </c>
      <c r="E91" s="121">
        <f t="shared" si="50"/>
        <v>-0.4</v>
      </c>
      <c r="F91" s="4">
        <v>9</v>
      </c>
      <c r="G91" s="4">
        <v>12</v>
      </c>
      <c r="H91" s="4">
        <v>13</v>
      </c>
      <c r="I91" s="4">
        <v>15</v>
      </c>
      <c r="J91" s="4">
        <v>14</v>
      </c>
      <c r="K91" s="4">
        <v>15</v>
      </c>
      <c r="L91" s="4">
        <v>15</v>
      </c>
      <c r="M91" s="4">
        <v>14</v>
      </c>
      <c r="N91" s="4">
        <v>13</v>
      </c>
      <c r="O91" s="4">
        <v>13</v>
      </c>
      <c r="P91" s="4">
        <v>13</v>
      </c>
      <c r="Q91" s="4">
        <v>13</v>
      </c>
      <c r="R91" s="4">
        <v>13</v>
      </c>
      <c r="S91" s="4">
        <v>13</v>
      </c>
      <c r="T91" s="4">
        <v>13</v>
      </c>
      <c r="U91" s="4">
        <v>13</v>
      </c>
      <c r="V91" s="66">
        <v>15</v>
      </c>
      <c r="W91" s="4">
        <v>18</v>
      </c>
      <c r="X91" s="4">
        <v>18</v>
      </c>
      <c r="Y91" s="4">
        <v>18</v>
      </c>
      <c r="Z91" s="4">
        <v>18</v>
      </c>
      <c r="AA91" s="4">
        <v>19</v>
      </c>
      <c r="AB91" s="4">
        <v>19</v>
      </c>
      <c r="AC91" s="4">
        <v>19</v>
      </c>
      <c r="AD91" s="4">
        <v>20</v>
      </c>
      <c r="AE91" s="4">
        <v>20</v>
      </c>
      <c r="AF91" s="4">
        <v>18</v>
      </c>
      <c r="AG91" s="67">
        <v>18</v>
      </c>
    </row>
    <row r="92" spans="1:33" x14ac:dyDescent="0.25">
      <c r="A92" s="4" t="s">
        <v>83</v>
      </c>
      <c r="B92" s="4">
        <v>8</v>
      </c>
      <c r="C92" s="4">
        <f>+I92</f>
        <v>9</v>
      </c>
      <c r="D92" s="134">
        <f t="shared" si="49"/>
        <v>-1</v>
      </c>
      <c r="E92" s="121">
        <f t="shared" si="50"/>
        <v>-0.1111111111111111</v>
      </c>
      <c r="F92" s="4">
        <v>8</v>
      </c>
      <c r="G92" s="4">
        <v>8</v>
      </c>
      <c r="H92" s="4">
        <v>8</v>
      </c>
      <c r="I92" s="4">
        <v>9</v>
      </c>
      <c r="J92" s="4">
        <v>8</v>
      </c>
      <c r="K92" s="4">
        <v>8</v>
      </c>
      <c r="L92" s="4">
        <v>8</v>
      </c>
      <c r="M92" s="4">
        <v>7</v>
      </c>
      <c r="N92" s="4">
        <v>7</v>
      </c>
      <c r="O92" s="4">
        <v>7</v>
      </c>
      <c r="P92" s="4">
        <v>8</v>
      </c>
      <c r="Q92" s="4">
        <v>8</v>
      </c>
      <c r="R92" s="4">
        <v>8</v>
      </c>
      <c r="S92" s="4">
        <v>8</v>
      </c>
      <c r="T92" s="4">
        <v>8</v>
      </c>
      <c r="U92" s="4">
        <v>9</v>
      </c>
      <c r="V92" s="66">
        <v>9</v>
      </c>
      <c r="W92" s="4">
        <v>10</v>
      </c>
      <c r="X92" s="4">
        <v>10</v>
      </c>
      <c r="Y92" s="4">
        <v>10</v>
      </c>
      <c r="Z92" s="4">
        <v>9</v>
      </c>
      <c r="AA92" s="4">
        <v>9</v>
      </c>
      <c r="AB92" s="4">
        <v>9</v>
      </c>
      <c r="AC92" s="4">
        <v>9</v>
      </c>
      <c r="AD92" s="4">
        <v>9</v>
      </c>
      <c r="AE92" s="4">
        <v>8</v>
      </c>
      <c r="AF92" s="4">
        <v>8</v>
      </c>
      <c r="AG92" s="67">
        <v>9</v>
      </c>
    </row>
    <row r="93" spans="1:33" ht="15.75" thickBot="1" x14ac:dyDescent="0.3">
      <c r="A93" s="4" t="s">
        <v>84</v>
      </c>
      <c r="B93" s="54">
        <v>1</v>
      </c>
      <c r="C93" s="54">
        <f>+I93</f>
        <v>1</v>
      </c>
      <c r="D93" s="135">
        <f t="shared" si="49"/>
        <v>0</v>
      </c>
      <c r="E93" s="131">
        <f t="shared" si="50"/>
        <v>0</v>
      </c>
      <c r="F93" s="54">
        <v>1</v>
      </c>
      <c r="G93" s="54">
        <v>1</v>
      </c>
      <c r="H93" s="54">
        <v>1</v>
      </c>
      <c r="I93" s="54">
        <v>1</v>
      </c>
      <c r="J93" s="54">
        <v>1</v>
      </c>
      <c r="K93" s="54">
        <v>1</v>
      </c>
      <c r="L93" s="54">
        <v>1</v>
      </c>
      <c r="M93" s="54">
        <v>1</v>
      </c>
      <c r="N93" s="54">
        <v>1</v>
      </c>
      <c r="O93" s="54">
        <v>1</v>
      </c>
      <c r="P93" s="54">
        <v>1</v>
      </c>
      <c r="Q93" s="54">
        <v>1</v>
      </c>
      <c r="R93" s="54">
        <v>1</v>
      </c>
      <c r="S93" s="54">
        <v>1</v>
      </c>
      <c r="T93" s="54">
        <v>1</v>
      </c>
      <c r="U93" s="54">
        <v>1</v>
      </c>
      <c r="V93" s="68">
        <v>1</v>
      </c>
      <c r="W93" s="54">
        <v>1</v>
      </c>
      <c r="X93" s="54">
        <v>1</v>
      </c>
      <c r="Y93" s="54">
        <v>1</v>
      </c>
      <c r="Z93" s="54">
        <v>1</v>
      </c>
      <c r="AA93" s="54">
        <v>1</v>
      </c>
      <c r="AB93" s="54">
        <v>1</v>
      </c>
      <c r="AC93" s="54">
        <v>1</v>
      </c>
      <c r="AD93" s="54">
        <v>1</v>
      </c>
      <c r="AE93" s="54">
        <v>1</v>
      </c>
      <c r="AF93" s="54">
        <v>1</v>
      </c>
      <c r="AG93" s="69">
        <v>1</v>
      </c>
    </row>
    <row r="94" spans="1:33" x14ac:dyDescent="0.25">
      <c r="A94" s="40"/>
      <c r="B94" s="41"/>
      <c r="C94" s="41"/>
      <c r="D94" s="108"/>
      <c r="E94" s="109"/>
      <c r="F94" s="109"/>
      <c r="G94" s="109"/>
      <c r="H94" s="109"/>
      <c r="I94" s="109"/>
      <c r="J94" s="41"/>
      <c r="K94" s="41"/>
      <c r="L94" s="109"/>
      <c r="M94" s="41"/>
      <c r="N94" s="41"/>
      <c r="O94" s="41"/>
      <c r="P94" s="108"/>
      <c r="Q94" s="108"/>
      <c r="R94" s="108"/>
      <c r="S94" s="109"/>
      <c r="T94" s="41"/>
      <c r="U94" s="42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</row>
    <row r="95" spans="1:33" x14ac:dyDescent="0.25">
      <c r="A95" s="19"/>
      <c r="B95" s="27"/>
      <c r="C95" s="27"/>
      <c r="D95" s="105"/>
      <c r="E95" s="106"/>
      <c r="F95" s="106"/>
      <c r="G95" s="106"/>
      <c r="H95" s="106"/>
      <c r="I95" s="106"/>
      <c r="J95" s="27"/>
      <c r="K95" s="27"/>
      <c r="L95" s="106"/>
      <c r="M95" s="27"/>
      <c r="N95" s="27"/>
      <c r="O95" s="27"/>
      <c r="P95" s="104"/>
      <c r="Q95" s="104"/>
      <c r="R95" s="104"/>
      <c r="S95" s="106"/>
      <c r="T95" s="27"/>
      <c r="U95" s="28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</row>
    <row r="96" spans="1:33" ht="25.5" x14ac:dyDescent="0.25">
      <c r="A96" s="12" t="s">
        <v>66</v>
      </c>
      <c r="B96" s="203" t="s">
        <v>41</v>
      </c>
      <c r="C96" s="204"/>
      <c r="D96" s="204"/>
      <c r="E96" s="204"/>
      <c r="F96" s="204"/>
      <c r="G96" s="204"/>
      <c r="H96" s="204"/>
      <c r="I96" s="204"/>
      <c r="J96" s="204"/>
      <c r="K96" s="204"/>
      <c r="L96" s="204"/>
      <c r="M96" s="204"/>
      <c r="N96" s="204"/>
      <c r="O96" s="204"/>
      <c r="P96" s="204"/>
      <c r="Q96" s="204"/>
      <c r="R96" s="204"/>
      <c r="S96" s="204"/>
      <c r="T96" s="204"/>
      <c r="U96" s="204"/>
      <c r="V96" s="204"/>
      <c r="W96" s="204"/>
      <c r="X96" s="204"/>
      <c r="Y96" s="204"/>
      <c r="Z96" s="204"/>
      <c r="AA96" s="204"/>
      <c r="AB96" s="204"/>
      <c r="AC96" s="204"/>
      <c r="AD96" s="204"/>
      <c r="AE96" s="204"/>
      <c r="AF96" s="204"/>
      <c r="AG96" s="204"/>
    </row>
    <row r="97" spans="1:34" ht="25.5" customHeight="1" x14ac:dyDescent="0.25">
      <c r="A97" s="4"/>
      <c r="B97" s="16" t="str">
        <f>+B74</f>
        <v>2024.1-3. hó</v>
      </c>
      <c r="C97" s="16" t="str">
        <f t="shared" ref="C97" si="51">+C74</f>
        <v>2023.1-3. hó</v>
      </c>
      <c r="D97" s="110" t="s">
        <v>64</v>
      </c>
      <c r="E97" s="111" t="s">
        <v>44</v>
      </c>
      <c r="F97" s="16" t="str">
        <f t="shared" ref="F97:L97" si="52">+F74</f>
        <v>2023.10-12. hó</v>
      </c>
      <c r="G97" s="16" t="str">
        <f t="shared" si="52"/>
        <v>2023.7-9. hó</v>
      </c>
      <c r="H97" s="16" t="str">
        <f t="shared" si="52"/>
        <v>2023.4-6. hó</v>
      </c>
      <c r="I97" s="16" t="str">
        <f t="shared" si="52"/>
        <v>2023.1-3. hó</v>
      </c>
      <c r="J97" s="16" t="str">
        <f t="shared" si="52"/>
        <v>2022 10-12. hó</v>
      </c>
      <c r="K97" s="16" t="str">
        <f t="shared" si="52"/>
        <v>2022 7-9. hó</v>
      </c>
      <c r="L97" s="16" t="str">
        <f t="shared" si="52"/>
        <v xml:space="preserve"> 2022 4-6. hó</v>
      </c>
      <c r="M97" s="16" t="str">
        <f t="shared" ref="M97" si="53">+M74</f>
        <v>2022.1-3.</v>
      </c>
      <c r="N97" s="16" t="str">
        <f t="shared" ref="N97:R97" si="54">+N74</f>
        <v xml:space="preserve"> 2021.10-12. hó</v>
      </c>
      <c r="O97" s="16" t="str">
        <f t="shared" si="54"/>
        <v xml:space="preserve"> 2021        7-9. hó</v>
      </c>
      <c r="P97" s="16" t="str">
        <f t="shared" si="54"/>
        <v>2021
4-6. hó</v>
      </c>
      <c r="Q97" s="16" t="str">
        <f t="shared" si="54"/>
        <v>2021
1-3. hó</v>
      </c>
      <c r="R97" s="16" t="str">
        <f t="shared" si="54"/>
        <v>2020
10-12. hó</v>
      </c>
      <c r="S97" s="16" t="s">
        <v>97</v>
      </c>
      <c r="T97" s="16" t="s">
        <v>96</v>
      </c>
      <c r="U97" s="16" t="s">
        <v>63</v>
      </c>
      <c r="V97" s="16" t="s">
        <v>58</v>
      </c>
      <c r="W97" s="16" t="s">
        <v>57</v>
      </c>
      <c r="X97" s="16" t="s">
        <v>56</v>
      </c>
      <c r="Y97" s="16" t="s">
        <v>54</v>
      </c>
      <c r="Z97" s="16" t="s">
        <v>51</v>
      </c>
      <c r="AA97" s="16" t="s">
        <v>50</v>
      </c>
      <c r="AB97" s="16" t="s">
        <v>49</v>
      </c>
      <c r="AC97" s="16" t="s">
        <v>52</v>
      </c>
      <c r="AD97" s="16" t="s">
        <v>46</v>
      </c>
      <c r="AE97" s="16" t="s">
        <v>47</v>
      </c>
      <c r="AF97" s="16" t="s">
        <v>48</v>
      </c>
      <c r="AG97" s="47" t="s">
        <v>45</v>
      </c>
    </row>
    <row r="98" spans="1:34" x14ac:dyDescent="0.25">
      <c r="A98" s="4"/>
      <c r="B98" s="5"/>
      <c r="C98" s="5"/>
      <c r="D98" s="6"/>
      <c r="E98" s="119"/>
      <c r="F98" s="6"/>
      <c r="G98" s="6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99"/>
      <c r="V98" s="81"/>
      <c r="W98" s="5"/>
      <c r="X98" s="5"/>
      <c r="Y98" s="5"/>
      <c r="Z98" s="6"/>
      <c r="AA98" s="5"/>
      <c r="AB98" s="5"/>
      <c r="AC98" s="7"/>
      <c r="AD98" s="7"/>
      <c r="AE98" s="7"/>
      <c r="AF98" s="7"/>
      <c r="AG98" s="63"/>
    </row>
    <row r="99" spans="1:34" x14ac:dyDescent="0.25">
      <c r="A99" s="15" t="s">
        <v>33</v>
      </c>
      <c r="B99" s="17">
        <v>80.236634148008065</v>
      </c>
      <c r="C99" s="17">
        <f>+I99</f>
        <v>76.845223144787496</v>
      </c>
      <c r="D99" s="122">
        <f t="shared" ref="D99:D106" si="55">+B99-C99</f>
        <v>3.3914110032205684</v>
      </c>
      <c r="E99" s="123">
        <f t="shared" ref="E99:E103" si="56">+D99/C99</f>
        <v>4.4133010022375241E-2</v>
      </c>
      <c r="F99" s="17">
        <v>107.12456861035781</v>
      </c>
      <c r="G99" s="17">
        <v>92.237187992339997</v>
      </c>
      <c r="H99" s="17">
        <v>101.95640606045248</v>
      </c>
      <c r="I99" s="17">
        <v>76.845223144787496</v>
      </c>
      <c r="J99" s="17">
        <v>29.375975982073964</v>
      </c>
      <c r="K99" s="17">
        <v>100.18590796507186</v>
      </c>
      <c r="L99" s="17">
        <v>107.80958766615726</v>
      </c>
      <c r="M99" s="17">
        <v>95.570298707580662</v>
      </c>
      <c r="N99" s="17">
        <v>86.753385513913031</v>
      </c>
      <c r="O99" s="17">
        <v>88.333892759783666</v>
      </c>
      <c r="P99" s="17">
        <v>73.765718188629052</v>
      </c>
      <c r="Q99" s="17">
        <v>75.294120200000009</v>
      </c>
      <c r="R99" s="17">
        <v>85.467023222380931</v>
      </c>
      <c r="S99" s="17">
        <v>105.62228467729909</v>
      </c>
      <c r="T99" s="17">
        <v>71.185135759538767</v>
      </c>
      <c r="U99" s="100">
        <v>108.60656037078124</v>
      </c>
      <c r="V99" s="82">
        <v>107.85099395437854</v>
      </c>
      <c r="W99" s="17">
        <v>109.51741179465637</v>
      </c>
      <c r="X99" s="17">
        <v>111.10460694969503</v>
      </c>
      <c r="Y99" s="17">
        <v>138.9516113162903</v>
      </c>
      <c r="Z99" s="17">
        <v>114.81302524786878</v>
      </c>
      <c r="AA99" s="17">
        <v>135.98522728000003</v>
      </c>
      <c r="AB99" s="17">
        <v>114.74070441999999</v>
      </c>
      <c r="AC99" s="17">
        <v>83.229006080000005</v>
      </c>
      <c r="AD99" s="17">
        <v>91.585720659999993</v>
      </c>
      <c r="AE99" s="17">
        <v>84.856983279999966</v>
      </c>
      <c r="AF99" s="17">
        <v>69.915078919999999</v>
      </c>
      <c r="AG99" s="49">
        <v>62.924000429999992</v>
      </c>
      <c r="AH99" s="19"/>
    </row>
    <row r="100" spans="1:34" x14ac:dyDescent="0.25">
      <c r="A100" s="4" t="s">
        <v>34</v>
      </c>
      <c r="B100" s="18">
        <v>14.151993279259678</v>
      </c>
      <c r="C100" s="18">
        <f>+I100</f>
        <v>22.054621214362498</v>
      </c>
      <c r="D100" s="120">
        <f t="shared" si="55"/>
        <v>-7.9026279351028208</v>
      </c>
      <c r="E100" s="121">
        <f t="shared" si="56"/>
        <v>-0.35832072826335554</v>
      </c>
      <c r="F100" s="18">
        <v>23.155095241160154</v>
      </c>
      <c r="G100" s="18">
        <v>22.340159905040011</v>
      </c>
      <c r="H100" s="18">
        <v>32.024688831397491</v>
      </c>
      <c r="I100" s="18">
        <v>22.054621214362498</v>
      </c>
      <c r="J100" s="18">
        <v>9.3190108365249174</v>
      </c>
      <c r="K100" s="18">
        <v>22.733110953135828</v>
      </c>
      <c r="L100" s="18">
        <v>25.334012294170162</v>
      </c>
      <c r="M100" s="18">
        <v>18.187553999999999</v>
      </c>
      <c r="N100" s="18">
        <v>17.441960930000008</v>
      </c>
      <c r="O100" s="18">
        <v>19.985802929999998</v>
      </c>
      <c r="P100" s="18">
        <v>20.019265999999998</v>
      </c>
      <c r="Q100" s="18">
        <v>21.431612000000001</v>
      </c>
      <c r="R100" s="18">
        <v>17.085193</v>
      </c>
      <c r="S100" s="18">
        <v>25.867035999999999</v>
      </c>
      <c r="T100" s="18">
        <v>20.478666</v>
      </c>
      <c r="U100" s="26">
        <v>27.062002</v>
      </c>
      <c r="V100" s="83">
        <v>18.550766500000002</v>
      </c>
      <c r="W100" s="18">
        <v>29.633303099999992</v>
      </c>
      <c r="X100" s="18">
        <v>25.136894999999999</v>
      </c>
      <c r="Y100" s="18">
        <v>28.706372999999999</v>
      </c>
      <c r="Z100" s="18">
        <v>27.357472400000006</v>
      </c>
      <c r="AA100" s="18">
        <v>35.074822909999995</v>
      </c>
      <c r="AB100" s="18">
        <v>35.203142820000004</v>
      </c>
      <c r="AC100" s="18">
        <v>26.515268320000001</v>
      </c>
      <c r="AD100" s="18">
        <v>31.320331260000007</v>
      </c>
      <c r="AE100" s="18">
        <v>35.522782910000004</v>
      </c>
      <c r="AF100" s="18">
        <v>22.845104509999999</v>
      </c>
      <c r="AG100" s="50">
        <v>24.00504475</v>
      </c>
    </row>
    <row r="101" spans="1:34" x14ac:dyDescent="0.25">
      <c r="A101" s="15" t="s">
        <v>35</v>
      </c>
      <c r="B101" s="17">
        <v>66.08464086874838</v>
      </c>
      <c r="C101" s="17">
        <f>+I101</f>
        <v>54.790601930424998</v>
      </c>
      <c r="D101" s="122">
        <f t="shared" si="55"/>
        <v>11.294038938323382</v>
      </c>
      <c r="E101" s="123">
        <f t="shared" si="56"/>
        <v>0.20613095203197335</v>
      </c>
      <c r="F101" s="17">
        <v>83.969473369197658</v>
      </c>
      <c r="G101" s="17">
        <v>69.897028087299987</v>
      </c>
      <c r="H101" s="17">
        <v>69.931717229054982</v>
      </c>
      <c r="I101" s="17">
        <v>54.790601930424998</v>
      </c>
      <c r="J101" s="17">
        <v>20.056965145549047</v>
      </c>
      <c r="K101" s="17">
        <v>77.452797011936042</v>
      </c>
      <c r="L101" s="17">
        <v>82.475575371987091</v>
      </c>
      <c r="M101" s="17">
        <v>77.382744707580656</v>
      </c>
      <c r="N101" s="17">
        <v>69.311424583913023</v>
      </c>
      <c r="O101" s="17">
        <v>68.348089829783675</v>
      </c>
      <c r="P101" s="17">
        <v>53.74645218862905</v>
      </c>
      <c r="Q101" s="17">
        <v>53.862508200000008</v>
      </c>
      <c r="R101" s="17">
        <v>68.381830222380927</v>
      </c>
      <c r="S101" s="17">
        <v>79.755248677299093</v>
      </c>
      <c r="T101" s="17">
        <v>50.706469759538763</v>
      </c>
      <c r="U101" s="100">
        <v>81.544558370781232</v>
      </c>
      <c r="V101" s="82">
        <v>89.300227454378543</v>
      </c>
      <c r="W101" s="17">
        <v>79.884108694656376</v>
      </c>
      <c r="X101" s="17">
        <v>85.967711949695016</v>
      </c>
      <c r="Y101" s="17">
        <v>110.24523831629031</v>
      </c>
      <c r="Z101" s="17">
        <v>87.455552847868759</v>
      </c>
      <c r="AA101" s="17">
        <v>100.91040437000004</v>
      </c>
      <c r="AB101" s="17">
        <v>79.537561599999989</v>
      </c>
      <c r="AC101" s="17">
        <v>56.713737760000001</v>
      </c>
      <c r="AD101" s="17">
        <v>60.265389399999982</v>
      </c>
      <c r="AE101" s="17">
        <v>49.334200369999969</v>
      </c>
      <c r="AF101" s="17">
        <v>47.06997441</v>
      </c>
      <c r="AG101" s="49">
        <v>38.918955679999989</v>
      </c>
    </row>
    <row r="102" spans="1:34" x14ac:dyDescent="0.25">
      <c r="A102" s="9" t="s">
        <v>36</v>
      </c>
      <c r="B102" s="18">
        <v>67.322054406834894</v>
      </c>
      <c r="C102" s="18">
        <f>+I102</f>
        <v>51.504581684047338</v>
      </c>
      <c r="D102" s="120">
        <f t="shared" si="55"/>
        <v>15.817472722787556</v>
      </c>
      <c r="E102" s="121">
        <f t="shared" si="56"/>
        <v>0.30710807088618192</v>
      </c>
      <c r="F102" s="18">
        <v>104.81999010133079</v>
      </c>
      <c r="G102" s="18">
        <v>48.924679683069975</v>
      </c>
      <c r="H102" s="18">
        <v>44.976721243706862</v>
      </c>
      <c r="I102" s="18">
        <v>51.504581684047338</v>
      </c>
      <c r="J102" s="18">
        <v>-10.995008269321501</v>
      </c>
      <c r="K102" s="18">
        <v>75.985654030044429</v>
      </c>
      <c r="L102" s="18">
        <v>77.783256374392991</v>
      </c>
      <c r="M102" s="18">
        <v>53.053803364016787</v>
      </c>
      <c r="N102" s="18">
        <v>45.971748692972007</v>
      </c>
      <c r="O102" s="18">
        <v>53.35563536680278</v>
      </c>
      <c r="P102" s="18">
        <v>37.255618631565497</v>
      </c>
      <c r="Q102" s="18">
        <v>38.880712883275841</v>
      </c>
      <c r="R102" s="18">
        <v>38.330827720195146</v>
      </c>
      <c r="S102" s="18">
        <v>42.478032015186812</v>
      </c>
      <c r="T102" s="18">
        <v>30.615819325828596</v>
      </c>
      <c r="U102" s="26">
        <v>42.727921997250547</v>
      </c>
      <c r="V102" s="83">
        <v>43.897940905540104</v>
      </c>
      <c r="W102" s="18">
        <v>41.732413300454603</v>
      </c>
      <c r="X102" s="18">
        <v>44.797182728429597</v>
      </c>
      <c r="Y102" s="18">
        <v>43.383165663372402</v>
      </c>
      <c r="Z102" s="18">
        <v>50.890135976985754</v>
      </c>
      <c r="AA102" s="18">
        <v>38.51570206153886</v>
      </c>
      <c r="AB102" s="18">
        <v>39.079590484590163</v>
      </c>
      <c r="AC102" s="18">
        <v>47.76716081</v>
      </c>
      <c r="AD102" s="18">
        <v>38.283900399999965</v>
      </c>
      <c r="AE102" s="18">
        <v>33.552260590000003</v>
      </c>
      <c r="AF102" s="18">
        <v>36.584396350000013</v>
      </c>
      <c r="AG102" s="50">
        <v>42.619205099999995</v>
      </c>
    </row>
    <row r="103" spans="1:34" x14ac:dyDescent="0.25">
      <c r="A103" s="15" t="s">
        <v>65</v>
      </c>
      <c r="B103" s="17">
        <v>-1.2374135380865141</v>
      </c>
      <c r="C103" s="17">
        <f>+I103</f>
        <v>3.2860202463776602</v>
      </c>
      <c r="D103" s="122">
        <f t="shared" si="55"/>
        <v>-4.5234337844641743</v>
      </c>
      <c r="E103" s="123">
        <f t="shared" si="56"/>
        <v>-1.3765690547556957</v>
      </c>
      <c r="F103" s="17">
        <v>-20.85051673213313</v>
      </c>
      <c r="G103" s="17">
        <v>20.972348404230011</v>
      </c>
      <c r="H103" s="17">
        <v>24.95499598534812</v>
      </c>
      <c r="I103" s="17">
        <v>3.2860202463776602</v>
      </c>
      <c r="J103" s="17">
        <v>31.051973414870545</v>
      </c>
      <c r="K103" s="17">
        <v>1.4671429818916124</v>
      </c>
      <c r="L103" s="17">
        <v>4.6923189975941</v>
      </c>
      <c r="M103" s="17">
        <v>24.328941343563869</v>
      </c>
      <c r="N103" s="17">
        <v>23.339675890941017</v>
      </c>
      <c r="O103" s="17">
        <v>14.992454462980895</v>
      </c>
      <c r="P103" s="17">
        <v>16.490833557063553</v>
      </c>
      <c r="Q103" s="17">
        <v>14.981795316724167</v>
      </c>
      <c r="R103" s="17">
        <v>30.051002502185781</v>
      </c>
      <c r="S103" s="17">
        <v>37.277216662112281</v>
      </c>
      <c r="T103" s="17">
        <v>20.090650433710167</v>
      </c>
      <c r="U103" s="17">
        <v>38.816636373530685</v>
      </c>
      <c r="V103" s="17">
        <v>45.40228654883844</v>
      </c>
      <c r="W103" s="17">
        <v>38.151695394201774</v>
      </c>
      <c r="X103" s="17">
        <v>41.170529221265419</v>
      </c>
      <c r="Y103" s="17">
        <v>66.862072652917902</v>
      </c>
      <c r="Z103" s="17">
        <v>36.565416870883006</v>
      </c>
      <c r="AA103" s="17">
        <v>62.394702308461177</v>
      </c>
      <c r="AB103" s="17">
        <v>40.457971115409826</v>
      </c>
      <c r="AC103" s="17">
        <v>8.9465769500000007</v>
      </c>
      <c r="AD103" s="17">
        <v>21.981489000000018</v>
      </c>
      <c r="AE103" s="17">
        <v>15.781939779999966</v>
      </c>
      <c r="AF103" s="17">
        <v>10.485578059999987</v>
      </c>
      <c r="AG103" s="49">
        <v>-3.7002494200000058</v>
      </c>
    </row>
    <row r="104" spans="1:34" x14ac:dyDescent="0.25">
      <c r="A104" s="8"/>
      <c r="B104" s="18"/>
      <c r="C104" s="18"/>
      <c r="D104" s="120"/>
      <c r="E104" s="121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50"/>
    </row>
    <row r="105" spans="1:34" x14ac:dyDescent="0.25">
      <c r="A105" s="8" t="s">
        <v>78</v>
      </c>
      <c r="B105" s="29">
        <v>0.8236217978292274</v>
      </c>
      <c r="C105" s="29">
        <f>+I105</f>
        <v>0.7129994512110609</v>
      </c>
      <c r="D105" s="29">
        <f t="shared" si="55"/>
        <v>0.1106223466181665</v>
      </c>
      <c r="E105" s="121"/>
      <c r="F105" s="29">
        <v>0.7838488822729196</v>
      </c>
      <c r="G105" s="29">
        <v>0.75779660686430195</v>
      </c>
      <c r="H105" s="29">
        <v>0.68589821798534889</v>
      </c>
      <c r="I105" s="29">
        <v>0.7129994512110609</v>
      </c>
      <c r="J105" s="29">
        <v>0.68276761792657936</v>
      </c>
      <c r="K105" s="29">
        <v>0.77309073286972319</v>
      </c>
      <c r="L105" s="29">
        <v>0.76501150924888639</v>
      </c>
      <c r="M105" s="29">
        <v>0.8096944945662562</v>
      </c>
      <c r="N105" s="29">
        <v>0.79894777792616789</v>
      </c>
      <c r="O105" s="29">
        <v>0.77374706009674399</v>
      </c>
      <c r="P105" s="29">
        <v>0.72861016619118391</v>
      </c>
      <c r="Q105" s="29">
        <v>0.71536141277602716</v>
      </c>
      <c r="R105" s="29">
        <v>0.80009607968274288</v>
      </c>
      <c r="S105" s="29">
        <v>0.75509868888909315</v>
      </c>
      <c r="T105" s="29">
        <v>0.71231822793488353</v>
      </c>
      <c r="U105" s="29">
        <v>0.75082534694395331</v>
      </c>
      <c r="V105" s="29">
        <v>0.82799633253406035</v>
      </c>
      <c r="W105" s="29">
        <v>0.72941925293521337</v>
      </c>
      <c r="X105" s="29">
        <v>0.77375470117651135</v>
      </c>
      <c r="Y105" s="29">
        <v>0.79340741191797515</v>
      </c>
      <c r="Z105" s="29">
        <v>0.76172152644755919</v>
      </c>
      <c r="AA105" s="29">
        <v>0.74206887313002556</v>
      </c>
      <c r="AB105" s="29">
        <v>0.69319394544466573</v>
      </c>
      <c r="AC105" s="29">
        <v>0.68141793866295319</v>
      </c>
      <c r="AD105" s="29">
        <v>0.6580216759305455</v>
      </c>
      <c r="AE105" s="29">
        <v>0.58138055894838303</v>
      </c>
      <c r="AF105" s="29">
        <v>0.67324495855693156</v>
      </c>
      <c r="AG105" s="52">
        <v>0.61850733287842219</v>
      </c>
    </row>
    <row r="106" spans="1:34" x14ac:dyDescent="0.25">
      <c r="A106" s="43" t="s">
        <v>79</v>
      </c>
      <c r="B106" s="44">
        <v>-1.5422051924609973E-2</v>
      </c>
      <c r="C106" s="44">
        <f>+I106</f>
        <v>4.2761542121965389E-2</v>
      </c>
      <c r="D106" s="44">
        <f t="shared" si="55"/>
        <v>-5.818359404657536E-2</v>
      </c>
      <c r="E106" s="130"/>
      <c r="F106" s="44">
        <v>-0.19463804617941868</v>
      </c>
      <c r="G106" s="44">
        <v>0.2273741086509673</v>
      </c>
      <c r="H106" s="44">
        <v>0.24476143235719475</v>
      </c>
      <c r="I106" s="44">
        <v>4.2761542121965389E-2</v>
      </c>
      <c r="J106" s="44">
        <v>1.0570533361621524</v>
      </c>
      <c r="K106" s="44">
        <v>1.4644205075259759E-2</v>
      </c>
      <c r="L106" s="44">
        <v>4.3524134533603043E-2</v>
      </c>
      <c r="M106" s="44">
        <v>0.25456592343614903</v>
      </c>
      <c r="N106" s="44">
        <v>0.2690347558505129</v>
      </c>
      <c r="O106" s="44">
        <v>0.16972482469160019</v>
      </c>
      <c r="P106" s="44">
        <v>0.22355687658180501</v>
      </c>
      <c r="Q106" s="44">
        <v>0.1989769623036802</v>
      </c>
      <c r="R106" s="44">
        <v>0.35160932683936552</v>
      </c>
      <c r="S106" s="44">
        <v>0.35292946726160052</v>
      </c>
      <c r="T106" s="44">
        <v>0.28223097728682817</v>
      </c>
      <c r="U106" s="44">
        <v>0.35740600053082655</v>
      </c>
      <c r="V106" s="44">
        <v>0.42097235161359581</v>
      </c>
      <c r="W106" s="44">
        <v>0.34836191587266208</v>
      </c>
      <c r="X106" s="44">
        <v>0.37055645442232876</v>
      </c>
      <c r="Y106" s="44">
        <v>0.48118961715904318</v>
      </c>
      <c r="Z106" s="44">
        <v>0.31847794962237314</v>
      </c>
      <c r="AA106" s="44">
        <v>0.45883441574125933</v>
      </c>
      <c r="AB106" s="44">
        <v>0.35260347511303725</v>
      </c>
      <c r="AC106" s="44">
        <v>0.10749349741603931</v>
      </c>
      <c r="AD106" s="44">
        <v>0.24001000201334244</v>
      </c>
      <c r="AE106" s="44">
        <v>0.18598280506773129</v>
      </c>
      <c r="AF106" s="44">
        <v>0.14997591681185202</v>
      </c>
      <c r="AG106" s="53">
        <v>-5.880505681002212E-2</v>
      </c>
    </row>
    <row r="107" spans="1:34" x14ac:dyDescent="0.25">
      <c r="A107" s="15"/>
      <c r="B107" s="32"/>
      <c r="C107" s="32"/>
      <c r="D107" s="133"/>
      <c r="E107" s="123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61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49"/>
    </row>
    <row r="108" spans="1:34" ht="15.75" thickBot="1" x14ac:dyDescent="0.3">
      <c r="A108" s="73" t="s">
        <v>87</v>
      </c>
      <c r="B108" s="74">
        <v>0</v>
      </c>
      <c r="C108" s="74">
        <f>+I108</f>
        <v>648.28028099999995</v>
      </c>
      <c r="D108" s="136">
        <f t="shared" ref="D108" si="57">+B108-C108</f>
        <v>-648.28028099999995</v>
      </c>
      <c r="E108" s="128">
        <f t="shared" ref="E108" si="58">+D108/C108</f>
        <v>-1</v>
      </c>
      <c r="F108" s="74">
        <v>0</v>
      </c>
      <c r="G108" s="74">
        <v>0</v>
      </c>
      <c r="H108" s="74">
        <v>0</v>
      </c>
      <c r="I108" s="74">
        <v>648.28028099999995</v>
      </c>
      <c r="J108" s="74"/>
      <c r="K108" s="74">
        <v>1854.0538759999999</v>
      </c>
      <c r="L108" s="74">
        <v>1820.80078</v>
      </c>
      <c r="M108" s="74">
        <v>2140.7334569999998</v>
      </c>
      <c r="N108" s="74">
        <v>3114.5600340000001</v>
      </c>
      <c r="O108" s="74">
        <v>3315.1583179999998</v>
      </c>
      <c r="P108" s="74">
        <v>3494.8948449999998</v>
      </c>
      <c r="Q108" s="74">
        <v>3646.3880720000002</v>
      </c>
      <c r="R108" s="74">
        <v>3769.0717851428572</v>
      </c>
      <c r="S108" s="74">
        <v>3957.6896262173918</v>
      </c>
      <c r="T108" s="74">
        <v>4428.8810402747249</v>
      </c>
      <c r="U108" s="74">
        <v>4559.8822253186827</v>
      </c>
      <c r="V108" s="75">
        <v>4901.0955909891318</v>
      </c>
      <c r="W108" s="74">
        <v>4980.9772189673922</v>
      </c>
      <c r="X108" s="74">
        <v>4710.2688374121753</v>
      </c>
      <c r="Y108" s="74">
        <v>4253.6541933000008</v>
      </c>
      <c r="Z108" s="74">
        <v>3687.4547180760869</v>
      </c>
      <c r="AA108" s="74">
        <v>2823.8878522282598</v>
      </c>
      <c r="AB108" s="74">
        <v>2522.885910142857</v>
      </c>
      <c r="AC108" s="74">
        <v>2292.3729229888877</v>
      </c>
      <c r="AD108" s="74">
        <v>2059.0456876739131</v>
      </c>
      <c r="AE108" s="74">
        <v>1755.5489453043481</v>
      </c>
      <c r="AF108" s="74">
        <v>1344.9758985604403</v>
      </c>
      <c r="AG108" s="76">
        <v>1141.9295715111109</v>
      </c>
    </row>
    <row r="109" spans="1:34" x14ac:dyDescent="0.25">
      <c r="A109" s="13"/>
      <c r="B109" s="10"/>
      <c r="C109" s="10"/>
      <c r="J109" s="10"/>
      <c r="K109" s="10"/>
      <c r="M109" s="10"/>
      <c r="N109" s="10"/>
      <c r="O109" s="10"/>
      <c r="P109" s="107"/>
      <c r="Q109" s="107"/>
      <c r="R109" s="107"/>
      <c r="T109" s="10"/>
      <c r="U109" s="11"/>
      <c r="V109" s="10"/>
      <c r="W109" s="10"/>
      <c r="X109" s="10"/>
      <c r="Y109" s="10"/>
      <c r="Z109" s="11"/>
      <c r="AA109" s="11"/>
      <c r="AB109" s="11"/>
      <c r="AC109" s="11"/>
      <c r="AD109" s="14"/>
      <c r="AE109" s="10"/>
      <c r="AF109" s="10"/>
      <c r="AG109" s="10"/>
    </row>
    <row r="110" spans="1:34" x14ac:dyDescent="0.25">
      <c r="A110" s="3"/>
      <c r="B110" s="169"/>
      <c r="C110" s="169"/>
      <c r="J110" s="167"/>
      <c r="K110" s="167"/>
      <c r="M110" s="169"/>
      <c r="N110" s="154"/>
      <c r="O110" s="154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4" ht="25.5" x14ac:dyDescent="0.25">
      <c r="A111" s="12" t="s">
        <v>66</v>
      </c>
      <c r="B111" s="203" t="s">
        <v>42</v>
      </c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4"/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04"/>
      <c r="AD111" s="204"/>
      <c r="AE111" s="204"/>
      <c r="AF111" s="204"/>
      <c r="AG111" s="204"/>
    </row>
    <row r="112" spans="1:34" ht="25.5" customHeight="1" x14ac:dyDescent="0.25">
      <c r="A112" s="4"/>
      <c r="B112" s="16" t="str">
        <f>+B97</f>
        <v>2024.1-3. hó</v>
      </c>
      <c r="C112" s="16" t="str">
        <f t="shared" ref="C112" si="59">+C97</f>
        <v>2023.1-3. hó</v>
      </c>
      <c r="D112" s="110" t="s">
        <v>64</v>
      </c>
      <c r="E112" s="111" t="s">
        <v>44</v>
      </c>
      <c r="F112" s="16" t="str">
        <f t="shared" ref="F112:L112" si="60">+F97</f>
        <v>2023.10-12. hó</v>
      </c>
      <c r="G112" s="16" t="str">
        <f t="shared" si="60"/>
        <v>2023.7-9. hó</v>
      </c>
      <c r="H112" s="16" t="str">
        <f t="shared" si="60"/>
        <v>2023.4-6. hó</v>
      </c>
      <c r="I112" s="16" t="str">
        <f t="shared" si="60"/>
        <v>2023.1-3. hó</v>
      </c>
      <c r="J112" s="16" t="str">
        <f t="shared" si="60"/>
        <v>2022 10-12. hó</v>
      </c>
      <c r="K112" s="16" t="str">
        <f t="shared" si="60"/>
        <v>2022 7-9. hó</v>
      </c>
      <c r="L112" s="16" t="str">
        <f t="shared" si="60"/>
        <v xml:space="preserve"> 2022 4-6. hó</v>
      </c>
      <c r="M112" s="16" t="str">
        <f t="shared" ref="M112" si="61">+M97</f>
        <v>2022.1-3.</v>
      </c>
      <c r="N112" s="16" t="str">
        <f t="shared" ref="N112:R112" si="62">+N97</f>
        <v xml:space="preserve"> 2021.10-12. hó</v>
      </c>
      <c r="O112" s="16" t="str">
        <f t="shared" si="62"/>
        <v xml:space="preserve"> 2021        7-9. hó</v>
      </c>
      <c r="P112" s="16" t="str">
        <f t="shared" si="62"/>
        <v>2021
4-6. hó</v>
      </c>
      <c r="Q112" s="16" t="str">
        <f t="shared" si="62"/>
        <v>2021
1-3. hó</v>
      </c>
      <c r="R112" s="16" t="str">
        <f t="shared" si="62"/>
        <v>2020
10-12. hó</v>
      </c>
      <c r="S112" s="16" t="s">
        <v>97</v>
      </c>
      <c r="T112" s="115" t="s">
        <v>96</v>
      </c>
      <c r="U112" s="16" t="s">
        <v>63</v>
      </c>
      <c r="V112" s="80" t="s">
        <v>58</v>
      </c>
      <c r="W112" s="16" t="s">
        <v>57</v>
      </c>
      <c r="X112" s="16" t="s">
        <v>56</v>
      </c>
      <c r="Y112" s="16" t="s">
        <v>54</v>
      </c>
      <c r="Z112" s="16" t="s">
        <v>51</v>
      </c>
      <c r="AA112" s="16" t="s">
        <v>50</v>
      </c>
      <c r="AB112" s="16" t="s">
        <v>49</v>
      </c>
      <c r="AC112" s="16" t="s">
        <v>52</v>
      </c>
      <c r="AD112" s="16" t="s">
        <v>46</v>
      </c>
      <c r="AE112" s="16" t="s">
        <v>47</v>
      </c>
      <c r="AF112" s="16" t="s">
        <v>48</v>
      </c>
      <c r="AG112" s="47" t="s">
        <v>45</v>
      </c>
    </row>
    <row r="113" spans="1:34" x14ac:dyDescent="0.25">
      <c r="A113" s="4"/>
      <c r="B113" s="5"/>
      <c r="C113" s="5"/>
      <c r="D113" s="6"/>
      <c r="E113" s="119"/>
      <c r="F113" s="6"/>
      <c r="G113" s="6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112"/>
      <c r="U113" s="5"/>
      <c r="V113" s="81"/>
      <c r="W113" s="5"/>
      <c r="X113" s="5"/>
      <c r="Y113" s="5"/>
      <c r="Z113" s="6"/>
      <c r="AA113" s="5"/>
      <c r="AB113" s="5"/>
      <c r="AC113" s="7"/>
      <c r="AD113" s="7"/>
      <c r="AE113" s="7"/>
      <c r="AF113" s="7"/>
      <c r="AG113" s="63"/>
    </row>
    <row r="114" spans="1:34" x14ac:dyDescent="0.25">
      <c r="A114" s="15" t="s">
        <v>15</v>
      </c>
      <c r="B114" s="17">
        <v>290.31721949000001</v>
      </c>
      <c r="C114" s="17">
        <f>+I114</f>
        <v>3389.8881287899999</v>
      </c>
      <c r="D114" s="122">
        <f t="shared" ref="D114:D118" si="63">+B114-C114</f>
        <v>-3099.5709093</v>
      </c>
      <c r="E114" s="123">
        <f t="shared" ref="E114:E118" si="64">+D114/C114</f>
        <v>-0.91435787599467866</v>
      </c>
      <c r="F114" s="17">
        <v>644.19176441999957</v>
      </c>
      <c r="G114" s="17">
        <v>337.46331698</v>
      </c>
      <c r="H114" s="17">
        <v>459.81222460000038</v>
      </c>
      <c r="I114" s="17">
        <v>3389.8881287899999</v>
      </c>
      <c r="J114" s="17">
        <v>1250.1704660100008</v>
      </c>
      <c r="K114" s="17">
        <v>1182.9257815123806</v>
      </c>
      <c r="L114" s="17">
        <v>480.88658952952369</v>
      </c>
      <c r="M114" s="17">
        <v>489.29199616000017</v>
      </c>
      <c r="N114" s="17">
        <v>864.29243693809519</v>
      </c>
      <c r="O114" s="17">
        <v>33.79683258999998</v>
      </c>
      <c r="P114" s="17">
        <v>74.516007299999956</v>
      </c>
      <c r="Q114" s="17">
        <v>34.999057490000006</v>
      </c>
      <c r="R114" s="17">
        <v>38.296484199999952</v>
      </c>
      <c r="S114" s="17">
        <v>50.267080399999976</v>
      </c>
      <c r="T114" s="17">
        <v>56.702470720000001</v>
      </c>
      <c r="U114" s="32">
        <v>49.562574120000008</v>
      </c>
      <c r="V114" s="82">
        <v>56.2689411899999</v>
      </c>
      <c r="W114" s="17">
        <v>52.801665430000007</v>
      </c>
      <c r="X114" s="17">
        <v>91.049791479999982</v>
      </c>
      <c r="Y114" s="17">
        <v>123.79261308000001</v>
      </c>
      <c r="Z114" s="17">
        <v>133.56816471000027</v>
      </c>
      <c r="AA114" s="17">
        <v>120.98824844000005</v>
      </c>
      <c r="AB114" s="17">
        <v>530.65348418999986</v>
      </c>
      <c r="AC114" s="17">
        <v>1349.89515448</v>
      </c>
      <c r="AD114" s="17">
        <v>34.826567219999994</v>
      </c>
      <c r="AE114" s="17">
        <v>31.271726390000001</v>
      </c>
      <c r="AF114" s="17">
        <v>25.739309620000004</v>
      </c>
      <c r="AG114" s="49">
        <v>26.57094086</v>
      </c>
      <c r="AH114" s="19"/>
    </row>
    <row r="115" spans="1:34" x14ac:dyDescent="0.25">
      <c r="A115" s="4" t="s">
        <v>34</v>
      </c>
      <c r="B115" s="18">
        <v>202.981529003368</v>
      </c>
      <c r="C115" s="18">
        <f>+I115</f>
        <v>2825.7606678822435</v>
      </c>
      <c r="D115" s="120">
        <f t="shared" si="63"/>
        <v>-2622.7791388788755</v>
      </c>
      <c r="E115" s="121">
        <f t="shared" si="64"/>
        <v>-0.92816747316555592</v>
      </c>
      <c r="F115" s="18">
        <v>394.11233627018976</v>
      </c>
      <c r="G115" s="18">
        <v>272.79330500030136</v>
      </c>
      <c r="H115" s="18">
        <v>401.48057681879811</v>
      </c>
      <c r="I115" s="18">
        <v>2825.7606678822435</v>
      </c>
      <c r="J115" s="18">
        <v>-269.85287515063663</v>
      </c>
      <c r="K115" s="18">
        <v>1818.3180785975412</v>
      </c>
      <c r="L115" s="18">
        <v>-124.64089649511837</v>
      </c>
      <c r="M115" s="18">
        <v>540.77842402757744</v>
      </c>
      <c r="N115" s="18">
        <v>101.47766282119601</v>
      </c>
      <c r="O115" s="18">
        <v>17.776193206416202</v>
      </c>
      <c r="P115" s="18">
        <v>42.767173994391769</v>
      </c>
      <c r="Q115" s="18">
        <v>25.16760651799601</v>
      </c>
      <c r="R115" s="18">
        <v>14.214256096286698</v>
      </c>
      <c r="S115" s="18">
        <v>13.735217046144603</v>
      </c>
      <c r="T115" s="18">
        <v>12.215492637568698</v>
      </c>
      <c r="U115" s="25">
        <v>11.260651460000002</v>
      </c>
      <c r="V115" s="83">
        <v>11.498023037441209</v>
      </c>
      <c r="W115" s="18">
        <v>13.117217919299991</v>
      </c>
      <c r="X115" s="18">
        <v>35.134185290699996</v>
      </c>
      <c r="Y115" s="18">
        <v>49.070171529999996</v>
      </c>
      <c r="Z115" s="18">
        <v>102.14627979752802</v>
      </c>
      <c r="AA115" s="18">
        <v>72.819805472519988</v>
      </c>
      <c r="AB115" s="18">
        <v>285.00188792758405</v>
      </c>
      <c r="AC115" s="18">
        <v>754.93277484276803</v>
      </c>
      <c r="AD115" s="18">
        <v>2.9259955799999986</v>
      </c>
      <c r="AE115" s="18">
        <v>7.4428591500000003</v>
      </c>
      <c r="AF115" s="18">
        <v>1.2876940000000003</v>
      </c>
      <c r="AG115" s="50">
        <v>3.44745006</v>
      </c>
    </row>
    <row r="116" spans="1:34" x14ac:dyDescent="0.25">
      <c r="A116" s="15" t="s">
        <v>35</v>
      </c>
      <c r="B116" s="17">
        <v>87.335690486632018</v>
      </c>
      <c r="C116" s="17">
        <f>+I116</f>
        <v>564.12746090775636</v>
      </c>
      <c r="D116" s="122">
        <f t="shared" si="63"/>
        <v>-476.79177042112434</v>
      </c>
      <c r="E116" s="123">
        <f t="shared" si="64"/>
        <v>-0.84518447241320738</v>
      </c>
      <c r="F116" s="17">
        <v>250.07942814980981</v>
      </c>
      <c r="G116" s="17">
        <v>64.670011979698643</v>
      </c>
      <c r="H116" s="17">
        <v>58.331647781202264</v>
      </c>
      <c r="I116" s="17">
        <v>564.12746090775636</v>
      </c>
      <c r="J116" s="17">
        <v>1520.0233411606375</v>
      </c>
      <c r="K116" s="17">
        <v>-635.39229708516064</v>
      </c>
      <c r="L116" s="17">
        <v>605.52748602464203</v>
      </c>
      <c r="M116" s="17">
        <v>-51.486427867577277</v>
      </c>
      <c r="N116" s="17">
        <v>762.81477411689923</v>
      </c>
      <c r="O116" s="17">
        <v>16.020639383583777</v>
      </c>
      <c r="P116" s="17">
        <v>31.748833305608187</v>
      </c>
      <c r="Q116" s="17">
        <v>9.8314509720039958</v>
      </c>
      <c r="R116" s="17">
        <v>24.082228103713256</v>
      </c>
      <c r="S116" s="17">
        <v>36.531863353855371</v>
      </c>
      <c r="T116" s="17">
        <v>44.486978082431307</v>
      </c>
      <c r="U116" s="32">
        <v>38.301922660000002</v>
      </c>
      <c r="V116" s="82">
        <v>44.7709181525587</v>
      </c>
      <c r="W116" s="17">
        <v>39.684447510700018</v>
      </c>
      <c r="X116" s="17">
        <v>55.9156061893</v>
      </c>
      <c r="Y116" s="17">
        <v>74.722441550000013</v>
      </c>
      <c r="Z116" s="17">
        <v>31.421884912472247</v>
      </c>
      <c r="AA116" s="17">
        <v>48.168442967480061</v>
      </c>
      <c r="AB116" s="17">
        <v>245.65159626241581</v>
      </c>
      <c r="AC116" s="17">
        <v>594.96237963723206</v>
      </c>
      <c r="AD116" s="17">
        <v>31.900571639999999</v>
      </c>
      <c r="AE116" s="17">
        <v>23.828867240000001</v>
      </c>
      <c r="AF116" s="17">
        <v>24.451615620000005</v>
      </c>
      <c r="AG116" s="49">
        <v>23.123490799999999</v>
      </c>
    </row>
    <row r="117" spans="1:34" x14ac:dyDescent="0.25">
      <c r="A117" s="9" t="s">
        <v>101</v>
      </c>
      <c r="B117" s="18">
        <v>33.514848568431738</v>
      </c>
      <c r="C117" s="18">
        <f>+I117</f>
        <v>57.509832825483414</v>
      </c>
      <c r="D117" s="120">
        <f t="shared" si="63"/>
        <v>-23.994984257051676</v>
      </c>
      <c r="E117" s="121">
        <f t="shared" si="64"/>
        <v>-0.41723272487794749</v>
      </c>
      <c r="F117" s="18">
        <v>20.880864169377755</v>
      </c>
      <c r="G117" s="18">
        <v>42.22171055831005</v>
      </c>
      <c r="H117" s="18">
        <v>-141.66028236139508</v>
      </c>
      <c r="I117" s="18">
        <v>57.509832825483414</v>
      </c>
      <c r="J117" s="18">
        <v>961.37735388566603</v>
      </c>
      <c r="K117" s="18">
        <v>-947.3331544978829</v>
      </c>
      <c r="L117" s="18">
        <v>480.68280930062929</v>
      </c>
      <c r="M117" s="18">
        <v>-165.79482579553408</v>
      </c>
      <c r="N117" s="18">
        <v>842.4987482200313</v>
      </c>
      <c r="O117" s="18">
        <v>117.8940841203114</v>
      </c>
      <c r="P117" s="18">
        <v>113.7516368244451</v>
      </c>
      <c r="Q117" s="18">
        <v>25.817482955737539</v>
      </c>
      <c r="R117" s="18">
        <v>37.385130503729961</v>
      </c>
      <c r="S117" s="18">
        <v>24.413125271606141</v>
      </c>
      <c r="T117" s="18">
        <v>30.399900357287965</v>
      </c>
      <c r="U117" s="25">
        <v>0.77863067559011467</v>
      </c>
      <c r="V117" s="83">
        <v>-66.556643834897997</v>
      </c>
      <c r="W117" s="18">
        <v>1.636086403422758</v>
      </c>
      <c r="X117" s="18">
        <v>-44.096248929680499</v>
      </c>
      <c r="Y117" s="18">
        <v>13.550419170214139</v>
      </c>
      <c r="Z117" s="18">
        <v>-96.698820112897423</v>
      </c>
      <c r="AA117" s="18">
        <v>20.831861900266304</v>
      </c>
      <c r="AB117" s="18">
        <v>-117.04570622284623</v>
      </c>
      <c r="AC117" s="18">
        <v>-10.72592057274888</v>
      </c>
      <c r="AD117" s="18">
        <v>49.675210150099893</v>
      </c>
      <c r="AE117" s="18">
        <v>-2.1409233500000071</v>
      </c>
      <c r="AF117" s="18">
        <v>-1.8663185499999961</v>
      </c>
      <c r="AG117" s="50">
        <v>5.5904700099999989</v>
      </c>
    </row>
    <row r="118" spans="1:34" x14ac:dyDescent="0.25">
      <c r="A118" s="15" t="s">
        <v>65</v>
      </c>
      <c r="B118" s="17">
        <v>53.82084191820028</v>
      </c>
      <c r="C118" s="17">
        <f>+I118</f>
        <v>506.61762808227297</v>
      </c>
      <c r="D118" s="122">
        <f t="shared" si="63"/>
        <v>-452.79678616407267</v>
      </c>
      <c r="E118" s="123">
        <f t="shared" si="64"/>
        <v>-0.89376437191510438</v>
      </c>
      <c r="F118" s="17">
        <v>229.19856398043206</v>
      </c>
      <c r="G118" s="17">
        <v>22.448301421388592</v>
      </c>
      <c r="H118" s="17">
        <v>199.99193014259734</v>
      </c>
      <c r="I118" s="17">
        <v>506.61762808227297</v>
      </c>
      <c r="J118" s="17">
        <v>558.6459872749715</v>
      </c>
      <c r="K118" s="17">
        <v>311.94085741272227</v>
      </c>
      <c r="L118" s="17">
        <v>124.84467672401274</v>
      </c>
      <c r="M118" s="17">
        <v>114.3083979279568</v>
      </c>
      <c r="N118" s="17">
        <v>-79.683974103132073</v>
      </c>
      <c r="O118" s="17">
        <v>-101.87344473672763</v>
      </c>
      <c r="P118" s="17">
        <v>-82.002803518836913</v>
      </c>
      <c r="Q118" s="17">
        <v>-15.986031983733543</v>
      </c>
      <c r="R118" s="17">
        <v>-13.302902400016706</v>
      </c>
      <c r="S118" s="17">
        <v>12.11873808224923</v>
      </c>
      <c r="T118" s="17">
        <v>14.087077725143342</v>
      </c>
      <c r="U118" s="32">
        <v>37.523291984409887</v>
      </c>
      <c r="V118" s="82">
        <v>111.3275619874567</v>
      </c>
      <c r="W118" s="17">
        <v>38.048361107277259</v>
      </c>
      <c r="X118" s="17">
        <v>100.01185511898049</v>
      </c>
      <c r="Y118" s="17">
        <v>61.172022379785872</v>
      </c>
      <c r="Z118" s="17">
        <v>128.12070502536966</v>
      </c>
      <c r="AA118" s="17">
        <v>27.336581067213757</v>
      </c>
      <c r="AB118" s="17">
        <v>362.69730248526207</v>
      </c>
      <c r="AC118" s="17">
        <v>605.68830020998098</v>
      </c>
      <c r="AD118" s="17">
        <v>-17.774638510099894</v>
      </c>
      <c r="AE118" s="17">
        <v>25.969790590000009</v>
      </c>
      <c r="AF118" s="17">
        <v>26.317934170000001</v>
      </c>
      <c r="AG118" s="49">
        <v>17.533020790000002</v>
      </c>
    </row>
    <row r="119" spans="1:34" x14ac:dyDescent="0.25">
      <c r="A119" s="8"/>
      <c r="B119" s="18"/>
      <c r="C119" s="18"/>
      <c r="D119" s="120"/>
      <c r="E119" s="121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25"/>
      <c r="V119" s="83"/>
      <c r="W119" s="18"/>
      <c r="X119" s="18"/>
      <c r="Y119" s="18"/>
      <c r="Z119" s="18"/>
      <c r="AA119" s="18"/>
      <c r="AB119" s="18"/>
      <c r="AC119" s="18"/>
      <c r="AD119" s="18"/>
      <c r="AE119" s="18"/>
      <c r="AF119" s="18"/>
      <c r="AG119" s="50"/>
    </row>
    <row r="120" spans="1:34" x14ac:dyDescent="0.25">
      <c r="A120" s="8" t="s">
        <v>78</v>
      </c>
      <c r="B120" s="29">
        <v>0.30082848905777804</v>
      </c>
      <c r="C120" s="29">
        <f t="shared" ref="C120:C125" si="65">+I120</f>
        <v>0.16641477225064599</v>
      </c>
      <c r="D120" s="29">
        <f t="shared" ref="D120:D121" si="66">+B120-C120</f>
        <v>0.13441371680713204</v>
      </c>
      <c r="E120" s="121"/>
      <c r="F120" s="29">
        <v>0.38820649682625136</v>
      </c>
      <c r="G120" s="29">
        <v>0.1916356792745309</v>
      </c>
      <c r="H120" s="29">
        <v>0.12685971503247026</v>
      </c>
      <c r="I120" s="29">
        <v>0.16641477225064599</v>
      </c>
      <c r="J120" s="29">
        <v>1.2158528636593771</v>
      </c>
      <c r="K120" s="29">
        <v>-0.53713623205743832</v>
      </c>
      <c r="L120" s="29">
        <v>1.259189794868393</v>
      </c>
      <c r="M120" s="29">
        <v>-0.10522638480017367</v>
      </c>
      <c r="N120" s="29">
        <v>0.88258874139787913</v>
      </c>
      <c r="O120" s="29">
        <v>0.47402783503221141</v>
      </c>
      <c r="P120" s="29">
        <v>0.42606729018354433</v>
      </c>
      <c r="Q120" s="29">
        <v>0.28090616368206645</v>
      </c>
      <c r="R120" s="29">
        <v>0.62883652655805111</v>
      </c>
      <c r="S120" s="29">
        <v>0.72675522555026661</v>
      </c>
      <c r="T120" s="29">
        <v>0.78456860023102903</v>
      </c>
      <c r="U120" s="45">
        <v>0.77279930149035603</v>
      </c>
      <c r="V120" s="84">
        <v>0.79565950959310705</v>
      </c>
      <c r="W120" s="29">
        <v>0.75157567829579752</v>
      </c>
      <c r="X120" s="29">
        <v>0.61412118886161793</v>
      </c>
      <c r="Y120" s="29">
        <v>0.60360985757454866</v>
      </c>
      <c r="Z120" s="29">
        <v>0.23524980657400382</v>
      </c>
      <c r="AA120" s="29">
        <v>0.39812497154521204</v>
      </c>
      <c r="AB120" s="29">
        <v>0.46292279911698564</v>
      </c>
      <c r="AC120" s="29">
        <v>0.44074710370111714</v>
      </c>
      <c r="AD120" s="29">
        <v>0.91598380737566143</v>
      </c>
      <c r="AE120" s="29">
        <v>0.7619939795719094</v>
      </c>
      <c r="AF120" s="29">
        <v>0.94997169624940403</v>
      </c>
      <c r="AG120" s="52">
        <v>0.87025487436954829</v>
      </c>
    </row>
    <row r="121" spans="1:34" x14ac:dyDescent="0.25">
      <c r="A121" s="43" t="s">
        <v>79</v>
      </c>
      <c r="B121" s="44">
        <v>0.18538632332159732</v>
      </c>
      <c r="C121" s="44">
        <f t="shared" si="65"/>
        <v>0.14944965993998954</v>
      </c>
      <c r="D121" s="44">
        <f t="shared" si="66"/>
        <v>3.5936663381607781E-2</v>
      </c>
      <c r="E121" s="130"/>
      <c r="F121" s="44">
        <v>0.35579244665878618</v>
      </c>
      <c r="G121" s="44">
        <v>6.6520715858189139E-2</v>
      </c>
      <c r="H121" s="44">
        <v>0.43494261231652598</v>
      </c>
      <c r="I121" s="44">
        <v>0.14944965993998954</v>
      </c>
      <c r="J121" s="44">
        <v>0.44685585083282758</v>
      </c>
      <c r="K121" s="44">
        <v>0.26370281406319784</v>
      </c>
      <c r="L121" s="44">
        <v>0.25961355430217919</v>
      </c>
      <c r="M121" s="44">
        <v>0.23362000364824601</v>
      </c>
      <c r="N121" s="44">
        <v>-9.2195616550141607E-2</v>
      </c>
      <c r="O121" s="44">
        <v>-3.0142897108905582</v>
      </c>
      <c r="P121" s="44">
        <v>-1.1004723211845646</v>
      </c>
      <c r="Q121" s="44">
        <v>-0.4567560708827974</v>
      </c>
      <c r="R121" s="44">
        <v>-0.34736615326209819</v>
      </c>
      <c r="S121" s="44">
        <v>0.24108696955968892</v>
      </c>
      <c r="T121" s="44">
        <v>0.24843851681007212</v>
      </c>
      <c r="U121" s="45">
        <v>0.75708924830173618</v>
      </c>
      <c r="V121" s="60">
        <v>1.9784904359857016</v>
      </c>
      <c r="W121" s="44">
        <v>0.72059017073464404</v>
      </c>
      <c r="X121" s="44">
        <v>1.0984303587444142</v>
      </c>
      <c r="Y121" s="44">
        <v>0.49414921341270929</v>
      </c>
      <c r="Z121" s="44">
        <v>0.95921588279319403</v>
      </c>
      <c r="AA121" s="44">
        <v>0.22594410134609388</v>
      </c>
      <c r="AB121" s="44">
        <v>0.68349179510031965</v>
      </c>
      <c r="AC121" s="44">
        <v>0.44869284714434082</v>
      </c>
      <c r="AD121" s="44">
        <v>-0.51037584031228844</v>
      </c>
      <c r="AE121" s="44">
        <v>0.83045592897949405</v>
      </c>
      <c r="AF121" s="44">
        <v>1.0224801891947557</v>
      </c>
      <c r="AG121" s="53">
        <v>0.65985697993834613</v>
      </c>
    </row>
    <row r="122" spans="1:34" x14ac:dyDescent="0.25">
      <c r="A122" s="8"/>
      <c r="B122" s="45"/>
      <c r="C122" s="45">
        <f t="shared" si="65"/>
        <v>0</v>
      </c>
      <c r="D122" s="45"/>
      <c r="E122" s="121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29"/>
      <c r="U122" s="45"/>
      <c r="V122" s="46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52"/>
    </row>
    <row r="123" spans="1:34" x14ac:dyDescent="0.25">
      <c r="A123" s="15" t="s">
        <v>88</v>
      </c>
      <c r="B123" s="32">
        <v>1552.2778154571699</v>
      </c>
      <c r="C123" s="32">
        <f t="shared" si="65"/>
        <v>2583.2439999999997</v>
      </c>
      <c r="D123" s="133">
        <f t="shared" ref="D123:D125" si="67">+B123-C123</f>
        <v>-1030.9661845428298</v>
      </c>
      <c r="E123" s="123">
        <f t="shared" ref="E123:E125" si="68">+D123/C123</f>
        <v>-0.39909748538768691</v>
      </c>
      <c r="F123" s="32">
        <v>1522.6281876017299</v>
      </c>
      <c r="G123" s="32">
        <v>1564.335853</v>
      </c>
      <c r="H123" s="32">
        <v>1509.2979280000002</v>
      </c>
      <c r="I123" s="32">
        <v>2583.2439999999997</v>
      </c>
      <c r="J123" s="32">
        <v>2652.8002738750001</v>
      </c>
      <c r="K123" s="32">
        <v>3088.3266861499997</v>
      </c>
      <c r="L123" s="32">
        <v>3250.0304966499998</v>
      </c>
      <c r="M123" s="32">
        <v>2145.552846</v>
      </c>
      <c r="N123" s="32">
        <v>2149.0555420000001</v>
      </c>
      <c r="O123" s="32">
        <v>2140.3360750000002</v>
      </c>
      <c r="P123" s="32">
        <v>2143.1282329999999</v>
      </c>
      <c r="Q123" s="32">
        <v>2147.4049019999998</v>
      </c>
      <c r="R123" s="32">
        <v>2181.6739819999998</v>
      </c>
      <c r="S123" s="32">
        <v>2141.1664300000002</v>
      </c>
      <c r="T123" s="17">
        <v>2082.7772279999999</v>
      </c>
      <c r="U123" s="32">
        <v>2075.9952269999999</v>
      </c>
      <c r="V123" s="32">
        <v>2162.5129999999999</v>
      </c>
      <c r="W123" s="32">
        <v>2066.5419999999999</v>
      </c>
      <c r="X123" s="32">
        <v>1903.7660000000001</v>
      </c>
      <c r="Y123" s="32">
        <v>1848.4970000000001</v>
      </c>
      <c r="Z123" s="32">
        <v>1824.7249999999999</v>
      </c>
      <c r="AA123" s="32">
        <v>1494.7159999999999</v>
      </c>
      <c r="AB123" s="32">
        <v>1498.5070000000001</v>
      </c>
      <c r="AC123" s="32">
        <v>1413.47</v>
      </c>
      <c r="AD123" s="32">
        <v>1457.778</v>
      </c>
      <c r="AE123" s="32">
        <v>1372.8409999999999</v>
      </c>
      <c r="AF123" s="32">
        <v>1380.355</v>
      </c>
      <c r="AG123" s="49">
        <v>1363.0519999999999</v>
      </c>
    </row>
    <row r="124" spans="1:34" x14ac:dyDescent="0.25">
      <c r="A124" s="4" t="s">
        <v>89</v>
      </c>
      <c r="B124" s="18">
        <v>0</v>
      </c>
      <c r="C124" s="18">
        <f t="shared" si="65"/>
        <v>982.5</v>
      </c>
      <c r="D124" s="120">
        <f t="shared" si="67"/>
        <v>-982.5</v>
      </c>
      <c r="E124" s="121">
        <f t="shared" si="68"/>
        <v>-1</v>
      </c>
      <c r="F124" s="18">
        <v>0</v>
      </c>
      <c r="G124" s="18">
        <v>0</v>
      </c>
      <c r="H124" s="18">
        <v>0</v>
      </c>
      <c r="I124" s="18">
        <v>982.5</v>
      </c>
      <c r="J124" s="18">
        <v>982.5</v>
      </c>
      <c r="K124" s="18">
        <v>1365.5</v>
      </c>
      <c r="L124" s="18">
        <v>1597.6</v>
      </c>
      <c r="M124" s="18">
        <v>1849.5</v>
      </c>
      <c r="N124" s="18">
        <v>1849.5</v>
      </c>
      <c r="O124" s="18">
        <v>1837.2</v>
      </c>
      <c r="P124" s="18">
        <v>1837.2</v>
      </c>
      <c r="Q124" s="18">
        <v>1837.9447729999999</v>
      </c>
      <c r="R124" s="18">
        <v>1868.720873</v>
      </c>
      <c r="S124" s="18">
        <v>1825.24586</v>
      </c>
      <c r="T124" s="18">
        <v>1763.3</v>
      </c>
      <c r="U124" s="25">
        <v>1753</v>
      </c>
      <c r="V124" s="18">
        <v>1836</v>
      </c>
      <c r="W124" s="18">
        <v>1391.0160000000001</v>
      </c>
      <c r="X124" s="18">
        <v>1570.1197770000001</v>
      </c>
      <c r="Y124" s="18">
        <v>1471.08</v>
      </c>
      <c r="Z124" s="18">
        <v>1443.6</v>
      </c>
      <c r="AA124" s="18">
        <v>1109.8</v>
      </c>
      <c r="AB124" s="18">
        <v>1109.8</v>
      </c>
      <c r="AC124" s="18">
        <v>1021.013</v>
      </c>
      <c r="AD124" s="18">
        <v>1061.6130000000001</v>
      </c>
      <c r="AE124" s="18">
        <v>972.88499999999999</v>
      </c>
      <c r="AF124" s="18">
        <v>976.38499999999999</v>
      </c>
      <c r="AG124" s="50">
        <v>953.42899999999997</v>
      </c>
    </row>
    <row r="125" spans="1:34" x14ac:dyDescent="0.25">
      <c r="A125" s="4" t="s">
        <v>90</v>
      </c>
      <c r="B125" s="18">
        <v>1552.2778154571699</v>
      </c>
      <c r="C125" s="18">
        <f t="shared" si="65"/>
        <v>1600.7439999999999</v>
      </c>
      <c r="D125" s="120">
        <f t="shared" si="67"/>
        <v>-48.466184542829978</v>
      </c>
      <c r="E125" s="121">
        <f t="shared" si="68"/>
        <v>-3.0277286401092229E-2</v>
      </c>
      <c r="F125" s="18">
        <v>1522.6281876017299</v>
      </c>
      <c r="G125" s="18">
        <v>1564.335853</v>
      </c>
      <c r="H125" s="18">
        <v>1509.2979280000002</v>
      </c>
      <c r="I125" s="18">
        <v>1600.7439999999999</v>
      </c>
      <c r="J125" s="18">
        <v>1670.3002738749999</v>
      </c>
      <c r="K125" s="18">
        <v>1722.8266861499999</v>
      </c>
      <c r="L125" s="18">
        <v>1652.4304966499999</v>
      </c>
      <c r="M125" s="18">
        <v>296.05284600000005</v>
      </c>
      <c r="N125" s="18">
        <v>299.555542</v>
      </c>
      <c r="O125" s="18">
        <v>303.13607500000001</v>
      </c>
      <c r="P125" s="18">
        <v>305.92823300000003</v>
      </c>
      <c r="Q125" s="18">
        <v>309.46012899999999</v>
      </c>
      <c r="R125" s="18">
        <v>312.95310899999998</v>
      </c>
      <c r="S125" s="18">
        <v>315.92057</v>
      </c>
      <c r="T125" s="18">
        <v>319.47722800000003</v>
      </c>
      <c r="U125" s="113">
        <v>322.995227</v>
      </c>
      <c r="V125" s="85">
        <v>326.51299999999998</v>
      </c>
      <c r="W125" s="77">
        <v>675.52599999999995</v>
      </c>
      <c r="X125" s="77">
        <v>333.64613500000002</v>
      </c>
      <c r="Y125" s="77">
        <v>377.41699999999997</v>
      </c>
      <c r="Z125" s="77">
        <v>381.125</v>
      </c>
      <c r="AA125" s="77">
        <v>384.916</v>
      </c>
      <c r="AB125" s="77">
        <v>388.70699999999999</v>
      </c>
      <c r="AC125" s="77">
        <v>392.45699999999999</v>
      </c>
      <c r="AD125" s="77">
        <v>396.16500000000002</v>
      </c>
      <c r="AE125" s="77">
        <v>399.95600000000002</v>
      </c>
      <c r="AF125" s="77">
        <v>403.97</v>
      </c>
      <c r="AG125" s="50">
        <v>409.62299999999999</v>
      </c>
    </row>
    <row r="126" spans="1:34" x14ac:dyDescent="0.25">
      <c r="A126" s="4"/>
      <c r="B126" s="18"/>
      <c r="C126" s="18"/>
      <c r="D126" s="120"/>
      <c r="E126" s="121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57"/>
      <c r="V126" s="56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8"/>
    </row>
    <row r="127" spans="1:34" x14ac:dyDescent="0.25">
      <c r="A127" s="15" t="s">
        <v>94</v>
      </c>
      <c r="B127" s="15">
        <v>4</v>
      </c>
      <c r="C127" s="15">
        <f>+I127</f>
        <v>9</v>
      </c>
      <c r="D127" s="133">
        <f t="shared" ref="D127:D129" si="69">+B127-C127</f>
        <v>-5</v>
      </c>
      <c r="E127" s="123">
        <f t="shared" ref="E127:E129" si="70">+D127/C127</f>
        <v>-0.55555555555555558</v>
      </c>
      <c r="F127" s="15">
        <v>4</v>
      </c>
      <c r="G127" s="15">
        <v>4</v>
      </c>
      <c r="H127" s="15">
        <v>5</v>
      </c>
      <c r="I127" s="15">
        <v>9</v>
      </c>
      <c r="J127" s="15">
        <v>9</v>
      </c>
      <c r="K127" s="15">
        <v>13</v>
      </c>
      <c r="L127" s="15">
        <v>18</v>
      </c>
      <c r="M127" s="15">
        <v>17</v>
      </c>
      <c r="N127" s="15">
        <v>17</v>
      </c>
      <c r="O127" s="15">
        <v>18</v>
      </c>
      <c r="P127" s="15">
        <v>18</v>
      </c>
      <c r="Q127" s="15">
        <v>18</v>
      </c>
      <c r="R127" s="15">
        <v>19</v>
      </c>
      <c r="S127" s="15">
        <v>16</v>
      </c>
      <c r="T127" s="70">
        <v>16</v>
      </c>
      <c r="U127" s="78">
        <v>16</v>
      </c>
      <c r="V127" s="86">
        <v>17</v>
      </c>
      <c r="W127" s="78">
        <v>17</v>
      </c>
      <c r="X127" s="78">
        <v>16</v>
      </c>
      <c r="Y127" s="78">
        <v>16</v>
      </c>
      <c r="Z127" s="78">
        <v>16</v>
      </c>
      <c r="AA127" s="78">
        <v>17</v>
      </c>
      <c r="AB127" s="78">
        <v>17</v>
      </c>
      <c r="AC127" s="78">
        <v>17</v>
      </c>
      <c r="AD127" s="78">
        <v>18</v>
      </c>
      <c r="AE127" s="78">
        <v>17</v>
      </c>
      <c r="AF127" s="78">
        <v>17</v>
      </c>
      <c r="AG127" s="88">
        <v>17</v>
      </c>
    </row>
    <row r="128" spans="1:34" x14ac:dyDescent="0.25">
      <c r="A128" s="4" t="s">
        <v>91</v>
      </c>
      <c r="B128" s="71">
        <v>0</v>
      </c>
      <c r="C128" s="71">
        <f>+I128</f>
        <v>4</v>
      </c>
      <c r="D128" s="120">
        <f t="shared" si="69"/>
        <v>-4</v>
      </c>
      <c r="E128" s="121">
        <f t="shared" si="70"/>
        <v>-1</v>
      </c>
      <c r="F128" s="71">
        <v>0</v>
      </c>
      <c r="G128" s="71">
        <v>0</v>
      </c>
      <c r="H128" s="71">
        <v>0</v>
      </c>
      <c r="I128" s="71">
        <v>4</v>
      </c>
      <c r="J128" s="71">
        <v>4</v>
      </c>
      <c r="K128" s="71">
        <v>8</v>
      </c>
      <c r="L128" s="71">
        <v>12</v>
      </c>
      <c r="M128" s="71">
        <v>14</v>
      </c>
      <c r="N128" s="71">
        <v>14</v>
      </c>
      <c r="O128" s="71">
        <v>15</v>
      </c>
      <c r="P128" s="71">
        <v>15</v>
      </c>
      <c r="Q128" s="71">
        <v>15</v>
      </c>
      <c r="R128" s="71">
        <v>16</v>
      </c>
      <c r="S128" s="71">
        <v>13</v>
      </c>
      <c r="T128" s="71">
        <v>13</v>
      </c>
      <c r="U128" s="114">
        <v>13</v>
      </c>
      <c r="V128" s="87">
        <v>14</v>
      </c>
      <c r="W128" s="79">
        <v>12</v>
      </c>
      <c r="X128" s="79">
        <v>11</v>
      </c>
      <c r="Y128" s="79">
        <v>12</v>
      </c>
      <c r="Z128" s="79">
        <v>12</v>
      </c>
      <c r="AA128" s="79">
        <v>12</v>
      </c>
      <c r="AB128" s="79">
        <v>12</v>
      </c>
      <c r="AC128" s="79">
        <v>12</v>
      </c>
      <c r="AD128" s="79">
        <v>13</v>
      </c>
      <c r="AE128" s="79">
        <v>12</v>
      </c>
      <c r="AF128" s="79">
        <v>12</v>
      </c>
      <c r="AG128" s="89">
        <v>12</v>
      </c>
    </row>
    <row r="129" spans="1:34" ht="15.75" thickBot="1" x14ac:dyDescent="0.3">
      <c r="A129" s="54" t="s">
        <v>92</v>
      </c>
      <c r="B129" s="72">
        <v>4</v>
      </c>
      <c r="C129" s="72">
        <f>+I129</f>
        <v>5</v>
      </c>
      <c r="D129" s="132">
        <f t="shared" si="69"/>
        <v>-1</v>
      </c>
      <c r="E129" s="131">
        <f t="shared" si="70"/>
        <v>-0.2</v>
      </c>
      <c r="F129" s="72">
        <v>4</v>
      </c>
      <c r="G129" s="72">
        <v>4</v>
      </c>
      <c r="H129" s="72">
        <v>5</v>
      </c>
      <c r="I129" s="72">
        <v>5</v>
      </c>
      <c r="J129" s="72">
        <v>5</v>
      </c>
      <c r="K129" s="72">
        <v>5</v>
      </c>
      <c r="L129" s="72">
        <v>6</v>
      </c>
      <c r="M129" s="72">
        <v>3</v>
      </c>
      <c r="N129" s="72">
        <v>3</v>
      </c>
      <c r="O129" s="72">
        <v>3</v>
      </c>
      <c r="P129" s="72">
        <v>3</v>
      </c>
      <c r="Q129" s="72">
        <v>3</v>
      </c>
      <c r="R129" s="72">
        <v>3</v>
      </c>
      <c r="S129" s="72">
        <v>3</v>
      </c>
      <c r="T129" s="72">
        <v>3</v>
      </c>
      <c r="U129" s="90">
        <v>3</v>
      </c>
      <c r="V129" s="114">
        <v>3</v>
      </c>
      <c r="W129" s="90">
        <v>5</v>
      </c>
      <c r="X129" s="90">
        <v>5</v>
      </c>
      <c r="Y129" s="90">
        <v>4</v>
      </c>
      <c r="Z129" s="90">
        <v>4</v>
      </c>
      <c r="AA129" s="90">
        <v>5</v>
      </c>
      <c r="AB129" s="90">
        <v>5</v>
      </c>
      <c r="AC129" s="90">
        <v>5</v>
      </c>
      <c r="AD129" s="90">
        <v>5</v>
      </c>
      <c r="AE129" s="90">
        <v>5</v>
      </c>
      <c r="AF129" s="90">
        <v>5</v>
      </c>
      <c r="AG129" s="91">
        <v>5</v>
      </c>
    </row>
    <row r="130" spans="1:34" x14ac:dyDescent="0.25">
      <c r="A130" s="40"/>
      <c r="B130" s="41"/>
      <c r="C130" s="41"/>
      <c r="D130" s="108"/>
      <c r="E130" s="109"/>
      <c r="F130" s="109"/>
      <c r="G130" s="109"/>
      <c r="H130" s="109"/>
      <c r="I130" s="109"/>
      <c r="J130" s="41"/>
      <c r="K130" s="41"/>
      <c r="L130" s="109"/>
      <c r="M130" s="41"/>
      <c r="N130" s="41"/>
      <c r="O130" s="41"/>
      <c r="P130" s="108"/>
      <c r="Q130" s="108"/>
      <c r="R130" s="108"/>
      <c r="S130" s="109"/>
      <c r="T130" s="41"/>
      <c r="U130" s="42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</row>
    <row r="131" spans="1:34" x14ac:dyDescent="0.25">
      <c r="A131" s="40"/>
      <c r="B131" s="41"/>
      <c r="C131" s="41"/>
      <c r="D131" s="108"/>
      <c r="E131" s="109"/>
      <c r="F131" s="109"/>
      <c r="G131" s="109"/>
      <c r="H131" s="109"/>
      <c r="I131" s="109"/>
      <c r="J131" s="41"/>
      <c r="K131" s="41"/>
      <c r="L131" s="109"/>
      <c r="M131" s="41"/>
      <c r="N131" s="41"/>
      <c r="O131" s="41"/>
      <c r="P131" s="108"/>
      <c r="Q131" s="108"/>
      <c r="R131" s="108"/>
      <c r="S131" s="109"/>
      <c r="T131" s="41"/>
      <c r="U131" s="42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</row>
    <row r="132" spans="1:34" ht="25.5" x14ac:dyDescent="0.25">
      <c r="A132" s="12" t="s">
        <v>66</v>
      </c>
      <c r="B132" s="203" t="s">
        <v>43</v>
      </c>
      <c r="C132" s="204"/>
      <c r="D132" s="204"/>
      <c r="E132" s="204"/>
      <c r="F132" s="204"/>
      <c r="G132" s="204"/>
      <c r="H132" s="204"/>
      <c r="I132" s="204"/>
      <c r="J132" s="204"/>
      <c r="K132" s="204"/>
      <c r="L132" s="204"/>
      <c r="M132" s="204"/>
      <c r="N132" s="204"/>
      <c r="O132" s="204"/>
      <c r="P132" s="204"/>
      <c r="Q132" s="204"/>
      <c r="R132" s="204"/>
      <c r="S132" s="204"/>
      <c r="T132" s="204"/>
      <c r="U132" s="204"/>
      <c r="V132" s="204"/>
      <c r="W132" s="204"/>
      <c r="X132" s="204"/>
      <c r="Y132" s="204"/>
      <c r="Z132" s="204"/>
      <c r="AA132" s="204"/>
      <c r="AB132" s="204"/>
      <c r="AC132" s="204"/>
      <c r="AD132" s="204"/>
      <c r="AE132" s="204"/>
      <c r="AF132" s="204"/>
      <c r="AG132" s="204"/>
    </row>
    <row r="133" spans="1:34" ht="25.5" customHeight="1" x14ac:dyDescent="0.25">
      <c r="A133" s="4"/>
      <c r="B133" s="16" t="str">
        <f>+B112</f>
        <v>2024.1-3. hó</v>
      </c>
      <c r="C133" s="16" t="str">
        <f t="shared" ref="C133" si="71">+C112</f>
        <v>2023.1-3. hó</v>
      </c>
      <c r="D133" s="110" t="s">
        <v>64</v>
      </c>
      <c r="E133" s="111" t="s">
        <v>44</v>
      </c>
      <c r="F133" s="196"/>
      <c r="G133" s="16" t="str">
        <f t="shared" ref="G133:L133" si="72">+G112</f>
        <v>2023.7-9. hó</v>
      </c>
      <c r="H133" s="16" t="str">
        <f t="shared" si="72"/>
        <v>2023.4-6. hó</v>
      </c>
      <c r="I133" s="16" t="str">
        <f t="shared" si="72"/>
        <v>2023.1-3. hó</v>
      </c>
      <c r="J133" s="16" t="str">
        <f t="shared" si="72"/>
        <v>2022 10-12. hó</v>
      </c>
      <c r="K133" s="16" t="str">
        <f t="shared" si="72"/>
        <v>2022 7-9. hó</v>
      </c>
      <c r="L133" s="16" t="str">
        <f t="shared" si="72"/>
        <v xml:space="preserve"> 2022 4-6. hó</v>
      </c>
      <c r="M133" s="16" t="str">
        <f t="shared" ref="M133" si="73">+M112</f>
        <v>2022.1-3.</v>
      </c>
      <c r="N133" s="16" t="str">
        <f t="shared" ref="N133:R133" si="74">+N112</f>
        <v xml:space="preserve"> 2021.10-12. hó</v>
      </c>
      <c r="O133" s="16" t="str">
        <f t="shared" si="74"/>
        <v xml:space="preserve"> 2021        7-9. hó</v>
      </c>
      <c r="P133" s="16" t="str">
        <f t="shared" si="74"/>
        <v>2021
4-6. hó</v>
      </c>
      <c r="Q133" s="16" t="str">
        <f t="shared" si="74"/>
        <v>2021
1-3. hó</v>
      </c>
      <c r="R133" s="16" t="str">
        <f t="shared" si="74"/>
        <v>2020
10-12. hó</v>
      </c>
      <c r="S133" s="16" t="s">
        <v>97</v>
      </c>
      <c r="T133" s="16" t="s">
        <v>96</v>
      </c>
      <c r="U133" s="16" t="s">
        <v>63</v>
      </c>
      <c r="V133" s="16" t="s">
        <v>58</v>
      </c>
      <c r="W133" s="16" t="s">
        <v>57</v>
      </c>
      <c r="X133" s="16" t="s">
        <v>56</v>
      </c>
      <c r="Y133" s="16" t="s">
        <v>54</v>
      </c>
      <c r="Z133" s="16" t="s">
        <v>51</v>
      </c>
      <c r="AA133" s="16" t="s">
        <v>50</v>
      </c>
      <c r="AB133" s="16" t="s">
        <v>49</v>
      </c>
      <c r="AC133" s="16" t="s">
        <v>52</v>
      </c>
      <c r="AD133" s="16" t="s">
        <v>46</v>
      </c>
      <c r="AE133" s="16" t="s">
        <v>47</v>
      </c>
      <c r="AF133" s="16" t="s">
        <v>48</v>
      </c>
      <c r="AG133" s="47" t="s">
        <v>45</v>
      </c>
    </row>
    <row r="134" spans="1:34" x14ac:dyDescent="0.25">
      <c r="A134" s="4"/>
      <c r="B134" s="5"/>
      <c r="C134" s="5"/>
      <c r="D134" s="6"/>
      <c r="E134" s="119"/>
      <c r="F134" s="6"/>
      <c r="G134" s="6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6"/>
      <c r="AA134" s="5"/>
      <c r="AB134" s="5"/>
      <c r="AC134" s="7"/>
      <c r="AD134" s="7"/>
      <c r="AE134" s="7"/>
      <c r="AF134" s="7"/>
      <c r="AG134" s="63"/>
    </row>
    <row r="135" spans="1:34" x14ac:dyDescent="0.25">
      <c r="A135" s="15" t="s">
        <v>33</v>
      </c>
      <c r="B135" s="17">
        <v>-95.500869904603178</v>
      </c>
      <c r="C135" s="17">
        <f>+I135</f>
        <v>-92.454096999999962</v>
      </c>
      <c r="D135" s="122">
        <f t="shared" ref="D135:D142" si="75">+B135-C135</f>
        <v>-3.0467729046032161</v>
      </c>
      <c r="E135" s="123">
        <f t="shared" ref="E135:E139" si="76">+D135/C135</f>
        <v>3.2954439051015957E-2</v>
      </c>
      <c r="F135" s="17">
        <v>-106.11649797087419</v>
      </c>
      <c r="G135" s="17">
        <v>-96.267097846274979</v>
      </c>
      <c r="H135" s="17">
        <v>-119.17187543884506</v>
      </c>
      <c r="I135" s="17">
        <v>-92.454096999999962</v>
      </c>
      <c r="J135" s="17">
        <v>-87.947548357202237</v>
      </c>
      <c r="K135" s="17">
        <v>-90.409372226425589</v>
      </c>
      <c r="L135" s="17">
        <v>-96.48024514658168</v>
      </c>
      <c r="M135" s="17">
        <v>-97.004563477220714</v>
      </c>
      <c r="N135" s="17">
        <v>-97.622303239536336</v>
      </c>
      <c r="O135" s="17">
        <v>-90.926627897815436</v>
      </c>
      <c r="P135" s="17">
        <v>-93.303703428575844</v>
      </c>
      <c r="Q135" s="17">
        <v>-92.015515304883905</v>
      </c>
      <c r="R135" s="17">
        <v>-69.967733552586736</v>
      </c>
      <c r="S135" s="17">
        <v>-83.739800969632668</v>
      </c>
      <c r="T135" s="17">
        <v>-53.571447846731992</v>
      </c>
      <c r="U135" s="17">
        <v>-87.365615439999999</v>
      </c>
      <c r="V135" s="17">
        <v>-102.774012672181</v>
      </c>
      <c r="W135" s="17">
        <v>-79.585748299173417</v>
      </c>
      <c r="X135" s="17">
        <v>-77.091516679548619</v>
      </c>
      <c r="Y135" s="17">
        <v>-85.030181097580609</v>
      </c>
      <c r="Z135" s="17">
        <v>-92.108559826841145</v>
      </c>
      <c r="AA135" s="17">
        <v>-82.703724684137683</v>
      </c>
      <c r="AB135" s="17">
        <v>-83.856745602052484</v>
      </c>
      <c r="AC135" s="17">
        <v>-89.744030457540958</v>
      </c>
      <c r="AD135" s="17">
        <v>-79.087082414117987</v>
      </c>
      <c r="AE135" s="17">
        <v>-68.167199710952389</v>
      </c>
      <c r="AF135" s="17">
        <v>-82.4746705452296</v>
      </c>
      <c r="AG135" s="49">
        <v>-86.86539982970001</v>
      </c>
      <c r="AH135" s="19"/>
    </row>
    <row r="136" spans="1:34" x14ac:dyDescent="0.25">
      <c r="A136" s="4" t="s">
        <v>34</v>
      </c>
      <c r="B136" s="18">
        <v>-59.752461485322677</v>
      </c>
      <c r="C136" s="18">
        <f>+I136</f>
        <v>-51.628633943686957</v>
      </c>
      <c r="D136" s="120">
        <f t="shared" si="75"/>
        <v>-8.1238275416357197</v>
      </c>
      <c r="E136" s="121">
        <f t="shared" si="76"/>
        <v>0.15735120070185557</v>
      </c>
      <c r="F136" s="18">
        <v>-70.986613104263597</v>
      </c>
      <c r="G136" s="18">
        <v>-53.052053767629353</v>
      </c>
      <c r="H136" s="18">
        <v>-61.488544146452156</v>
      </c>
      <c r="I136" s="18">
        <v>-51.628633943686957</v>
      </c>
      <c r="J136" s="18">
        <v>-22.270804479629426</v>
      </c>
      <c r="K136" s="18">
        <v>-59.128595203475754</v>
      </c>
      <c r="L136" s="18">
        <v>-58.379519126252788</v>
      </c>
      <c r="M136" s="18">
        <v>-58.777266996498255</v>
      </c>
      <c r="N136" s="18">
        <v>-12.171962808574884</v>
      </c>
      <c r="O136" s="18">
        <v>-26.321646624755264</v>
      </c>
      <c r="P136" s="18">
        <v>-15.261024893724054</v>
      </c>
      <c r="Q136" s="18">
        <v>-22.662650153147251</v>
      </c>
      <c r="R136" s="18">
        <v>8.6365319436296814E-2</v>
      </c>
      <c r="S136" s="18">
        <v>-5.3508806143595571</v>
      </c>
      <c r="T136" s="18">
        <v>-6.4261678385224492</v>
      </c>
      <c r="U136" s="18">
        <v>-10.897022896396189</v>
      </c>
      <c r="V136" s="18">
        <v>19.256652811851101</v>
      </c>
      <c r="W136" s="18">
        <v>-11.031854429626598</v>
      </c>
      <c r="X136" s="18">
        <v>-13.866117054502711</v>
      </c>
      <c r="Y136" s="18">
        <v>1.2091830191043913</v>
      </c>
      <c r="Z136" s="18">
        <v>-10.830633293420016</v>
      </c>
      <c r="AA136" s="18">
        <v>-8.5238199426664707</v>
      </c>
      <c r="AB136" s="18">
        <v>-6.3126722315699757</v>
      </c>
      <c r="AC136" s="18">
        <v>-10.487993574818731</v>
      </c>
      <c r="AD136" s="18">
        <v>-3.3893809804024397</v>
      </c>
      <c r="AE136" s="18">
        <v>61.381184921774832</v>
      </c>
      <c r="AF136" s="18">
        <v>-52.477083908587026</v>
      </c>
      <c r="AG136" s="50">
        <v>-33.008343824964001</v>
      </c>
    </row>
    <row r="137" spans="1:34" x14ac:dyDescent="0.25">
      <c r="A137" s="15" t="s">
        <v>35</v>
      </c>
      <c r="B137" s="17">
        <v>-35.748408419280501</v>
      </c>
      <c r="C137" s="17">
        <f>+I137</f>
        <v>-40.825463056313005</v>
      </c>
      <c r="D137" s="122">
        <f t="shared" si="75"/>
        <v>5.0770546370325036</v>
      </c>
      <c r="E137" s="123">
        <f t="shared" si="76"/>
        <v>-0.1243600012577792</v>
      </c>
      <c r="F137" s="17">
        <v>-35.129884866610595</v>
      </c>
      <c r="G137" s="17">
        <v>-43.215044078645626</v>
      </c>
      <c r="H137" s="17">
        <v>-57.683331292392907</v>
      </c>
      <c r="I137" s="17">
        <v>-40.825463056313005</v>
      </c>
      <c r="J137" s="17">
        <v>-65.676743877572818</v>
      </c>
      <c r="K137" s="17">
        <v>-31.280777022949835</v>
      </c>
      <c r="L137" s="17">
        <v>-38.100726020328892</v>
      </c>
      <c r="M137" s="17">
        <v>-38.227296480722458</v>
      </c>
      <c r="N137" s="17">
        <v>-85.450340430961447</v>
      </c>
      <c r="O137" s="17">
        <v>-64.604981273060176</v>
      </c>
      <c r="P137" s="17">
        <v>-78.042678534851788</v>
      </c>
      <c r="Q137" s="17">
        <v>-69.352865151736651</v>
      </c>
      <c r="R137" s="17">
        <v>-70.054098872023033</v>
      </c>
      <c r="S137" s="17">
        <v>-78.388920355273115</v>
      </c>
      <c r="T137" s="17">
        <v>-47.145280008209539</v>
      </c>
      <c r="U137" s="17">
        <v>-76.468592543603805</v>
      </c>
      <c r="V137" s="17">
        <v>-83.517359860330103</v>
      </c>
      <c r="W137" s="17">
        <v>-68.553893869546812</v>
      </c>
      <c r="X137" s="17">
        <v>-63.225399625045902</v>
      </c>
      <c r="Y137" s="17">
        <v>-86.239364116684996</v>
      </c>
      <c r="Z137" s="17">
        <v>-81.277926533421123</v>
      </c>
      <c r="AA137" s="17">
        <v>-74.179904741471205</v>
      </c>
      <c r="AB137" s="17">
        <v>-77.544073370482508</v>
      </c>
      <c r="AC137" s="17">
        <v>-79.256036882722228</v>
      </c>
      <c r="AD137" s="17">
        <v>-75.697701433715551</v>
      </c>
      <c r="AE137" s="17">
        <v>-129.54838463272722</v>
      </c>
      <c r="AF137" s="17">
        <v>-29.997586636642577</v>
      </c>
      <c r="AG137" s="49">
        <v>-53.857056004736002</v>
      </c>
    </row>
    <row r="138" spans="1:34" x14ac:dyDescent="0.25">
      <c r="A138" s="9" t="s">
        <v>36</v>
      </c>
      <c r="B138" s="18">
        <v>-46.533163740214945</v>
      </c>
      <c r="C138" s="18">
        <f>+I138</f>
        <v>-9.0244575006250152</v>
      </c>
      <c r="D138" s="120">
        <f t="shared" si="75"/>
        <v>-37.508706239589927</v>
      </c>
      <c r="E138" s="121">
        <f t="shared" si="76"/>
        <v>4.1563391746254164</v>
      </c>
      <c r="F138" s="18">
        <v>47.030557582345338</v>
      </c>
      <c r="G138" s="18">
        <v>-21.329117380309345</v>
      </c>
      <c r="H138" s="18">
        <v>-46.134307320949851</v>
      </c>
      <c r="I138" s="18">
        <v>-9.0244575006250152</v>
      </c>
      <c r="J138" s="18">
        <v>10.811678129804612</v>
      </c>
      <c r="K138" s="18">
        <v>-19.777251797928034</v>
      </c>
      <c r="L138" s="18">
        <v>-38.20097129523063</v>
      </c>
      <c r="M138" s="18">
        <v>70.420884389999998</v>
      </c>
      <c r="N138" s="18">
        <v>-53.425969740000049</v>
      </c>
      <c r="O138" s="18">
        <v>-85.912940569999932</v>
      </c>
      <c r="P138" s="18">
        <v>-85.578586340000015</v>
      </c>
      <c r="Q138" s="18">
        <v>-58.249861770000003</v>
      </c>
      <c r="R138" s="18">
        <v>-31.553077355648163</v>
      </c>
      <c r="S138" s="18">
        <v>-49.058771421737404</v>
      </c>
      <c r="T138" s="18">
        <v>-35.012788230214838</v>
      </c>
      <c r="U138" s="18">
        <v>-47.321614789899584</v>
      </c>
      <c r="V138" s="18">
        <v>-68.060816509718904</v>
      </c>
      <c r="W138" s="18">
        <v>-61.825865697741399</v>
      </c>
      <c r="X138" s="18">
        <v>-50.735508067741499</v>
      </c>
      <c r="Y138" s="18">
        <v>-63.0113361977414</v>
      </c>
      <c r="Z138" s="18">
        <v>-52.262824532565652</v>
      </c>
      <c r="AA138" s="18">
        <v>-63.357297993172047</v>
      </c>
      <c r="AB138" s="18">
        <v>-66.876845910000014</v>
      </c>
      <c r="AC138" s="18">
        <v>-73.376729330000003</v>
      </c>
      <c r="AD138" s="18">
        <v>-74.16619967000004</v>
      </c>
      <c r="AE138" s="18">
        <v>-137.31951987935898</v>
      </c>
      <c r="AF138" s="18">
        <v>-21.830143894175379</v>
      </c>
      <c r="AG138" s="50">
        <v>-45.156755776465616</v>
      </c>
    </row>
    <row r="139" spans="1:34" x14ac:dyDescent="0.25">
      <c r="A139" s="15" t="s">
        <v>65</v>
      </c>
      <c r="B139" s="17">
        <v>10.784755320934444</v>
      </c>
      <c r="C139" s="17">
        <f>+I139</f>
        <v>-31.80100555568799</v>
      </c>
      <c r="D139" s="122">
        <f t="shared" si="75"/>
        <v>42.58576087662243</v>
      </c>
      <c r="E139" s="123">
        <f t="shared" si="76"/>
        <v>-1.3391325252922845</v>
      </c>
      <c r="F139" s="17">
        <v>-82.160442448955934</v>
      </c>
      <c r="G139" s="17">
        <v>-21.885926698336281</v>
      </c>
      <c r="H139" s="17">
        <v>-11.549023971443056</v>
      </c>
      <c r="I139" s="17">
        <v>-31.80100555568799</v>
      </c>
      <c r="J139" s="17">
        <v>-76.488422007377437</v>
      </c>
      <c r="K139" s="17">
        <v>-11.5035252250218</v>
      </c>
      <c r="L139" s="17">
        <v>0.10024527490173796</v>
      </c>
      <c r="M139" s="17">
        <v>-108.64818087072246</v>
      </c>
      <c r="N139" s="17">
        <v>-32.024370690961398</v>
      </c>
      <c r="O139" s="17">
        <v>21.307959296939757</v>
      </c>
      <c r="P139" s="17">
        <v>7.5359078051482271</v>
      </c>
      <c r="Q139" s="17">
        <v>-11.103003381736649</v>
      </c>
      <c r="R139" s="17">
        <v>-38.50102151637487</v>
      </c>
      <c r="S139" s="17">
        <v>-29.33014893353571</v>
      </c>
      <c r="T139" s="17">
        <v>-12.132491777994701</v>
      </c>
      <c r="U139" s="17">
        <v>-29.146977753704221</v>
      </c>
      <c r="V139" s="17">
        <v>-15.456543350611199</v>
      </c>
      <c r="W139" s="17">
        <v>-6.7280281718054127</v>
      </c>
      <c r="X139" s="17">
        <v>-12.489891557304404</v>
      </c>
      <c r="Y139" s="17">
        <v>-23.228027918943596</v>
      </c>
      <c r="Z139" s="17">
        <v>-29.015102000855471</v>
      </c>
      <c r="AA139" s="17">
        <v>-10.822606748299158</v>
      </c>
      <c r="AB139" s="17">
        <v>-10.667227460482493</v>
      </c>
      <c r="AC139" s="17">
        <v>-5.8793075527222243</v>
      </c>
      <c r="AD139" s="17">
        <v>-1.5315017637155108</v>
      </c>
      <c r="AE139" s="17">
        <v>7.7711352466317578</v>
      </c>
      <c r="AF139" s="17">
        <v>-8.1674427424671983</v>
      </c>
      <c r="AG139" s="49">
        <v>-8.7003002282703861</v>
      </c>
    </row>
    <row r="140" spans="1:34" x14ac:dyDescent="0.25">
      <c r="A140" s="4"/>
      <c r="B140" s="18"/>
      <c r="C140" s="18"/>
      <c r="D140" s="120"/>
      <c r="E140" s="121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50"/>
    </row>
    <row r="141" spans="1:34" x14ac:dyDescent="0.25">
      <c r="A141" s="8" t="s">
        <v>78</v>
      </c>
      <c r="B141" s="29">
        <v>0.37432547425997231</v>
      </c>
      <c r="C141" s="29">
        <f>+I141</f>
        <v>0.44157548860504281</v>
      </c>
      <c r="D141" s="29">
        <f t="shared" si="75"/>
        <v>-6.7250014345070497E-2</v>
      </c>
      <c r="E141" s="121"/>
      <c r="F141" s="29">
        <v>0.33105017163544825</v>
      </c>
      <c r="G141" s="29">
        <v>0.44890772699571746</v>
      </c>
      <c r="H141" s="29">
        <v>0.48403476978084498</v>
      </c>
      <c r="I141" s="29">
        <v>0.44157548860504281</v>
      </c>
      <c r="J141" s="29">
        <v>0.74677174184349382</v>
      </c>
      <c r="K141" s="29">
        <v>0.34599042391986473</v>
      </c>
      <c r="L141" s="29">
        <v>0.3949070191772705</v>
      </c>
      <c r="M141" s="29">
        <v>0.39407730018494708</v>
      </c>
      <c r="N141" s="29">
        <v>0.87531575874922263</v>
      </c>
      <c r="O141" s="29">
        <v>0.71051773024799869</v>
      </c>
      <c r="P141" s="29">
        <v>0.83643709378153031</v>
      </c>
      <c r="Q141" s="29">
        <v>0.75370838191736578</v>
      </c>
      <c r="R141" s="29">
        <v>1.0012343592546324</v>
      </c>
      <c r="S141" s="29">
        <v>0.93610110661356849</v>
      </c>
      <c r="T141" s="29">
        <v>0.88004491017476827</v>
      </c>
      <c r="U141" s="29">
        <v>0.87527103378697158</v>
      </c>
      <c r="V141" s="29">
        <v>0.8126311086706911</v>
      </c>
      <c r="W141" s="29">
        <v>0.86138404594555806</v>
      </c>
      <c r="X141" s="29">
        <v>0.82013433317000473</v>
      </c>
      <c r="Y141" s="29">
        <v>1.0142206332327663</v>
      </c>
      <c r="Z141" s="29">
        <v>0.88241447576879939</v>
      </c>
      <c r="AA141" s="29">
        <v>0.89693547690601994</v>
      </c>
      <c r="AB141" s="29">
        <v>0.92472075816622834</v>
      </c>
      <c r="AC141" s="29">
        <v>0.88313435978584964</v>
      </c>
      <c r="AD141" s="29">
        <v>0.95714368419036033</v>
      </c>
      <c r="AE141" s="29">
        <v>1.9004504392442096</v>
      </c>
      <c r="AF141" s="29">
        <v>0.36371878103097993</v>
      </c>
      <c r="AG141" s="52">
        <v>0.62000584939829884</v>
      </c>
    </row>
    <row r="142" spans="1:34" ht="15.75" thickBot="1" x14ac:dyDescent="0.3">
      <c r="A142" s="59" t="s">
        <v>79</v>
      </c>
      <c r="B142" s="92">
        <v>-0.11292834642980162</v>
      </c>
      <c r="C142" s="92">
        <f>+I142</f>
        <v>0.34396534699471459</v>
      </c>
      <c r="D142" s="92">
        <f t="shared" si="75"/>
        <v>-0.45689369342451625</v>
      </c>
      <c r="E142" s="131"/>
      <c r="F142" s="92">
        <v>0.77424758656760917</v>
      </c>
      <c r="G142" s="92">
        <v>0.22734586570050164</v>
      </c>
      <c r="H142" s="92">
        <v>9.6910650511408791E-2</v>
      </c>
      <c r="I142" s="92">
        <v>0.34396534699471459</v>
      </c>
      <c r="J142" s="92">
        <v>0.86970499389837297</v>
      </c>
      <c r="K142" s="92">
        <v>0.1272381938037554</v>
      </c>
      <c r="L142" s="92">
        <v>-1.0390238410924028E-3</v>
      </c>
      <c r="M142" s="92">
        <v>1.120031645688875</v>
      </c>
      <c r="N142" s="92">
        <v>0.32804358869082445</v>
      </c>
      <c r="O142" s="92">
        <v>-0.23434234601645987</v>
      </c>
      <c r="P142" s="92">
        <v>-8.0767510058343803E-2</v>
      </c>
      <c r="Q142" s="92">
        <v>0.12066446995322466</v>
      </c>
      <c r="R142" s="92">
        <v>0.55026823882237175</v>
      </c>
      <c r="S142" s="92">
        <v>0.35025338720558902</v>
      </c>
      <c r="T142" s="92">
        <v>0.22647309836959759</v>
      </c>
      <c r="U142" s="92">
        <v>0.33362069971019048</v>
      </c>
      <c r="V142" s="92">
        <v>0.15039349879149941</v>
      </c>
      <c r="W142" s="92">
        <v>8.453810280848098E-2</v>
      </c>
      <c r="X142" s="92">
        <v>0.16201382584314636</v>
      </c>
      <c r="Y142" s="92">
        <v>0.27317392035525739</v>
      </c>
      <c r="Z142" s="92">
        <v>0.31500983247813463</v>
      </c>
      <c r="AA142" s="92">
        <v>0.13085996779024028</v>
      </c>
      <c r="AB142" s="92">
        <v>0.12720774439667024</v>
      </c>
      <c r="AC142" s="92">
        <v>6.5511962441934218E-2</v>
      </c>
      <c r="AD142" s="92">
        <v>1.9364752333335785E-2</v>
      </c>
      <c r="AE142" s="92">
        <v>-0.11400109260147845</v>
      </c>
      <c r="AF142" s="92">
        <v>9.9029710436831925E-2</v>
      </c>
      <c r="AG142" s="55">
        <v>0.10015840881786491</v>
      </c>
    </row>
  </sheetData>
  <mergeCells count="7">
    <mergeCell ref="B96:AG96"/>
    <mergeCell ref="B111:AG111"/>
    <mergeCell ref="B132:AG132"/>
    <mergeCell ref="B2:AG2"/>
    <mergeCell ref="B30:AG30"/>
    <mergeCell ref="B55:AG55"/>
    <mergeCell ref="B73:AG7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konszolidált PL</vt:lpstr>
      <vt:lpstr>konszolidált BS</vt:lpstr>
      <vt:lpstr>szegmens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2024-05-31T07:35:54Z</dcterms:modified>
</cp:coreProperties>
</file>